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7610" windowHeight="4260" activeTab="0"/>
  </bookViews>
  <sheets>
    <sheet name="Sheet1" sheetId="1" r:id="rId1"/>
  </sheets>
  <definedNames>
    <definedName name="solver_adj" localSheetId="0" hidden="1">'Sheet1'!$AZ$4:$AZ$6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'Sheet1'!$F$5</definedName>
    <definedName name="solver_lhs2" localSheetId="0" hidden="1">'Sheet1'!$F$5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'Sheet1'!$BA$7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60</definedName>
    <definedName name="solver_rhs2" localSheetId="0" hidden="1">60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<sst xmlns="http://schemas.openxmlformats.org/spreadsheetml/2006/main" count="26" uniqueCount="18">
  <si>
    <t>Instructions: Adjust values in yellow to specify a section</t>
  </si>
  <si>
    <t>Copy text column under "NotePad" into Notepad</t>
  </si>
  <si>
    <t>Run XFOIL using NotePad file</t>
  </si>
  <si>
    <t>Thickness</t>
  </si>
  <si>
    <t>AA</t>
  </si>
  <si>
    <t>Parabolic LE</t>
  </si>
  <si>
    <t>Parabolic TE</t>
  </si>
  <si>
    <t>Camber</t>
  </si>
  <si>
    <t>Foil</t>
  </si>
  <si>
    <t>length</t>
  </si>
  <si>
    <t>From</t>
  </si>
  <si>
    <t>Cord</t>
  </si>
  <si>
    <t>NotePad</t>
  </si>
  <si>
    <t>apart</t>
  </si>
  <si>
    <t>width lower</t>
  </si>
  <si>
    <t>width upper</t>
  </si>
  <si>
    <t>Thickness/Cord</t>
  </si>
  <si>
    <t>leading edge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</si>
</sst>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0"/>
    <numFmt numFmtId="166" formatCode="0.00000000000000"/>
    <numFmt numFmtId="167" formatCode="0.0000000000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_(* #,##0.0000_);_(* \(#,##0.0000\);_(* &quot;-&quot;??_);_(@_)"/>
    <numFmt numFmtId="184" formatCode="0.00000000E+00"/>
    <numFmt numFmtId="185" formatCode="0.0000000E+00"/>
    <numFmt numFmtId="186" formatCode="0.000000E+00"/>
    <numFmt numFmtId="187" formatCode="0.00000E+00"/>
    <numFmt numFmtId="188" formatCode="0.0000E+00"/>
    <numFmt numFmtId="189" formatCode="0.000E+00"/>
    <numFmt numFmtId="190" formatCode="_(* #,##0.0_);_(* \(#,##0.0\);_(* &quot;-&quot;??_);_(@_)"/>
    <numFmt numFmtId="191" formatCode="0.E+00"/>
    <numFmt numFmtId="192" formatCode="0.0.E+00"/>
    <numFmt numFmtId="193" formatCode="0.00.E+00"/>
    <numFmt numFmtId="194" formatCode="0.000.E+00"/>
    <numFmt numFmtId="195" formatCode="0.000%"/>
    <numFmt numFmtId="196" formatCode="0.0%"/>
    <numFmt numFmtId="197" formatCode="_(&quot;$&quot;* #,##0.000_);_(&quot;$&quot;* \(#,##0.000\);_(&quot;$&quot;* &quot;-&quot;???_);_(@_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_(&quot;$&quot;* #,##0.00000_);_(&quot;$&quot;* \(#,##0.00000\);_(&quot;$&quot;* &quot;-&quot;??_);_(@_)"/>
    <numFmt numFmtId="201" formatCode="_(&quot;$&quot;* #,##0.000000_);_(&quot;$&quot;* \(#,##0.000000\);_(&quot;$&quot;* &quot;-&quot;??_);_(@_)"/>
    <numFmt numFmtId="202" formatCode="&quot;$&quot;#,##0.00"/>
    <numFmt numFmtId="203" formatCode="0.0E+00"/>
    <numFmt numFmtId="204" formatCode="0E+00"/>
    <numFmt numFmtId="205" formatCode="&quot;$&quot;#,##0.0"/>
    <numFmt numFmtId="206" formatCode="_(* #,##0.000_);_(* \(#,##0.000\);_(* &quot;-&quot;???_);_(@_)"/>
    <numFmt numFmtId="207" formatCode="_(* #,##0.000_);_(* \(#,##0.000\);_(* &quot;-&quot;??_);_(@_)"/>
    <numFmt numFmtId="208" formatCode="&quot;$&quot;#,##0.0_);\(&quot;$&quot;#,##0.0\)"/>
    <numFmt numFmtId="209" formatCode="mmm\-yyyy"/>
    <numFmt numFmtId="210" formatCode="[$-409]dddd\,\ mmmm\ dd\,\ yyyy"/>
    <numFmt numFmtId="211" formatCode="_(&quot;$&quot;* #,##0.0_);_(&quot;$&quot;* \(#,##0.0\);_(&quot;$&quot;* &quot;-&quot;??_);_(@_)"/>
    <numFmt numFmtId="212" formatCode="_(&quot;$&quot;* #,##0_);_(&quot;$&quot;* \(#,##0\);_(&quot;$&quot;* &quot;-&quot;??_);_(@_)"/>
  </numFmts>
  <fonts count="2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24" borderId="0" xfId="0" applyFill="1" applyAlignment="1">
      <alignment/>
    </xf>
    <xf numFmtId="176" fontId="0" fillId="0" borderId="0" xfId="0" applyNumberFormat="1" applyAlignment="1">
      <alignment/>
    </xf>
    <xf numFmtId="2" fontId="0" fillId="24" borderId="0" xfId="0" applyNumberFormat="1" applyFill="1" applyAlignment="1">
      <alignment/>
    </xf>
    <xf numFmtId="175" fontId="0" fillId="24" borderId="0" xfId="0" applyNumberFormat="1" applyFill="1" applyAlignment="1">
      <alignment/>
    </xf>
    <xf numFmtId="176" fontId="0" fillId="24" borderId="0" xfId="0" applyNumberFormat="1" applyFill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7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177" fontId="0" fillId="0" borderId="0" xfId="0" applyNumberFormat="1" applyAlignment="1">
      <alignment horizontal="right"/>
    </xf>
    <xf numFmtId="176" fontId="2" fillId="0" borderId="0" xfId="0" applyNumberFormat="1" applyFont="1" applyFill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177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89" fontId="0" fillId="0" borderId="0" xfId="0" applyNumberFormat="1" applyAlignment="1">
      <alignment/>
    </xf>
    <xf numFmtId="17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Alignment="1">
      <alignment/>
    </xf>
    <xf numFmtId="1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77" fontId="2" fillId="0" borderId="0" xfId="0" applyNumberFormat="1" applyFont="1" applyAlignment="1">
      <alignment/>
    </xf>
    <xf numFmtId="0" fontId="0" fillId="0" borderId="0" xfId="0" applyFont="1" applyAlignment="1">
      <alignment/>
    </xf>
    <xf numFmtId="177" fontId="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1" fontId="0" fillId="0" borderId="0" xfId="0" applyNumberFormat="1" applyFont="1" applyFill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0" fillId="24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1" fontId="0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xVal>
          <c:yVal>
            <c:numRef>
              <c:f>Sheet1!#REF!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"/>
                <c:pt idx="0">
                  <c:v>0</c:v>
                </c:pt>
                <c:pt idx="1">
                  <c:v>0</c:v>
                </c:pt>
              </c:strCache>
            </c:strRef>
          </c:xVal>
          <c:yVal>
            <c:numRef>
              <c:f>Sheet1!#REF!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Sheet1!#REF!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xVal>
          <c:yVal>
            <c:numRef>
              <c:f>Sheet1!#REF!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Sheet1!#REF!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Sheet1!#REF!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9836418"/>
        <c:axId val="1656851"/>
      </c:scatterChart>
      <c:valAx>
        <c:axId val="59836418"/>
        <c:scaling>
          <c:orientation val="minMax"/>
          <c:max val="30"/>
          <c:min val="-3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At val="-6"/>
        <c:crossBetween val="midCat"/>
        <c:dispUnits/>
        <c:majorUnit val="6"/>
      </c:valAx>
      <c:valAx>
        <c:axId val="1656851"/>
        <c:scaling>
          <c:orientation val="minMax"/>
          <c:max val="18"/>
          <c:min val="-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6418"/>
        <c:crossesAt val="-30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525"/>
          <c:w val="0.882"/>
          <c:h val="0.8895"/>
        </c:manualLayout>
      </c:layout>
      <c:scatterChart>
        <c:scatterStyle val="line"/>
        <c:varyColors val="0"/>
        <c:ser>
          <c:idx val="3"/>
          <c:order val="0"/>
          <c:tx>
            <c:strRef>
              <c:f>Sheet1!$G$30</c:f>
              <c:strCache>
                <c:ptCount val="1"/>
                <c:pt idx="0">
                  <c:v>FoilAA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Sheet1!$B$31:$B$103</c:f>
              <c:numCache/>
            </c:numRef>
          </c:xVal>
          <c:yVal>
            <c:numRef>
              <c:f>Sheet1!$E$31:$E$103</c:f>
              <c:numCache/>
            </c:numRef>
          </c:yVal>
          <c:smooth val="0"/>
        </c:ser>
        <c:ser>
          <c:idx val="2"/>
          <c:order val="1"/>
          <c:tx>
            <c:strRef>
              <c:f>Sheet1!$D$30</c:f>
              <c:strCache>
                <c:ptCount val="1"/>
                <c:pt idx="0">
                  <c:v>Camber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Sheet1!$B$31:$B$103</c:f>
              <c:numCache/>
            </c:numRef>
          </c:xVal>
          <c:yVal>
            <c:numRef>
              <c:f>Sheet1!$D$31:$D$103</c:f>
              <c:numCache/>
            </c:numRef>
          </c:yVal>
          <c:smooth val="0"/>
        </c:ser>
        <c:axId val="14911660"/>
        <c:axId val="67096077"/>
      </c:scatterChart>
      <c:valAx>
        <c:axId val="14911660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077"/>
        <c:crossesAt val="-1"/>
        <c:crossBetween val="midCat"/>
        <c:dispUnits/>
        <c:majorUnit val="0.1"/>
        <c:minorUnit val="0.1"/>
      </c:valAx>
      <c:valAx>
        <c:axId val="67096077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44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58</xdr:row>
      <xdr:rowOff>152400</xdr:rowOff>
    </xdr:from>
    <xdr:to>
      <xdr:col>50</xdr:col>
      <xdr:colOff>0</xdr:colOff>
      <xdr:row>92</xdr:row>
      <xdr:rowOff>57150</xdr:rowOff>
    </xdr:to>
    <xdr:graphicFrame>
      <xdr:nvGraphicFramePr>
        <xdr:cNvPr id="1" name="Chart 46"/>
        <xdr:cNvGraphicFramePr/>
      </xdr:nvGraphicFramePr>
      <xdr:xfrm>
        <a:off x="36928425" y="9553575"/>
        <a:ext cx="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9</xdr:row>
      <xdr:rowOff>114300</xdr:rowOff>
    </xdr:from>
    <xdr:to>
      <xdr:col>14</xdr:col>
      <xdr:colOff>400050</xdr:colOff>
      <xdr:row>26</xdr:row>
      <xdr:rowOff>95250</xdr:rowOff>
    </xdr:to>
    <xdr:graphicFrame>
      <xdr:nvGraphicFramePr>
        <xdr:cNvPr id="2" name="Chart 62"/>
        <xdr:cNvGraphicFramePr/>
      </xdr:nvGraphicFramePr>
      <xdr:xfrm>
        <a:off x="904875" y="1571625"/>
        <a:ext cx="11210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J160"/>
  <sheetViews>
    <sheetView tabSelected="1" zoomScale="75" zoomScaleNormal="75" zoomScalePageLayoutView="0" workbookViewId="0" topLeftCell="A1">
      <selection activeCell="L6" sqref="L6"/>
    </sheetView>
  </sheetViews>
  <sheetFormatPr defaultColWidth="9.140625" defaultRowHeight="12.75"/>
  <cols>
    <col min="1" max="1" width="12.57421875" style="0" customWidth="1"/>
    <col min="2" max="2" width="11.421875" style="0" customWidth="1"/>
    <col min="3" max="3" width="18.28125" style="0" customWidth="1"/>
    <col min="4" max="4" width="11.8515625" style="0" customWidth="1"/>
    <col min="5" max="5" width="12.7109375" style="0" customWidth="1"/>
    <col min="6" max="6" width="10.00390625" style="0" customWidth="1"/>
    <col min="7" max="7" width="23.00390625" style="0" customWidth="1"/>
    <col min="8" max="8" width="13.421875" style="0" customWidth="1"/>
    <col min="9" max="9" width="11.7109375" style="0" customWidth="1"/>
    <col min="11" max="11" width="9.7109375" style="0" customWidth="1"/>
    <col min="12" max="12" width="9.57421875" style="0" customWidth="1"/>
    <col min="13" max="13" width="12.140625" style="0" customWidth="1"/>
    <col min="14" max="14" width="10.140625" style="0" customWidth="1"/>
    <col min="15" max="15" width="11.140625" style="0" customWidth="1"/>
    <col min="16" max="16" width="9.421875" style="0" bestFit="1" customWidth="1"/>
    <col min="17" max="17" width="10.421875" style="0" bestFit="1" customWidth="1"/>
    <col min="19" max="19" width="12.00390625" style="0" customWidth="1"/>
    <col min="20" max="20" width="11.8515625" style="0" customWidth="1"/>
    <col min="21" max="21" width="11.57421875" style="0" customWidth="1"/>
    <col min="23" max="23" width="11.8515625" style="0" customWidth="1"/>
    <col min="25" max="25" width="10.140625" style="0" customWidth="1"/>
    <col min="26" max="26" width="12.57421875" style="0" customWidth="1"/>
    <col min="27" max="27" width="14.00390625" style="0" customWidth="1"/>
    <col min="28" max="28" width="10.140625" style="0" customWidth="1"/>
    <col min="29" max="29" width="11.57421875" style="0" customWidth="1"/>
    <col min="30" max="30" width="13.00390625" style="0" customWidth="1"/>
    <col min="31" max="31" width="11.00390625" style="0" bestFit="1" customWidth="1"/>
    <col min="32" max="32" width="11.421875" style="0" customWidth="1"/>
    <col min="33" max="33" width="9.7109375" style="0" customWidth="1"/>
    <col min="35" max="35" width="11.8515625" style="0" customWidth="1"/>
    <col min="36" max="36" width="10.421875" style="0" customWidth="1"/>
    <col min="39" max="39" width="11.8515625" style="0" customWidth="1"/>
    <col min="44" max="44" width="11.57421875" style="0" customWidth="1"/>
    <col min="48" max="48" width="10.421875" style="0" customWidth="1"/>
    <col min="49" max="49" width="12.140625" style="0" customWidth="1"/>
    <col min="52" max="52" width="12.7109375" style="0" customWidth="1"/>
    <col min="53" max="53" width="12.00390625" style="0" bestFit="1" customWidth="1"/>
    <col min="54" max="56" width="12.00390625" style="0" customWidth="1"/>
  </cols>
  <sheetData>
    <row r="1" spans="1:58" ht="12.75">
      <c r="A1" s="10"/>
      <c r="B1" s="8"/>
      <c r="C1" s="28"/>
      <c r="D1" s="22" t="s">
        <v>4</v>
      </c>
      <c r="E1" s="11"/>
      <c r="G1" s="8"/>
      <c r="I1" s="22"/>
      <c r="J1" s="8"/>
      <c r="N1" s="22"/>
      <c r="O1" s="8"/>
      <c r="Q1" s="8"/>
      <c r="R1" s="22"/>
      <c r="S1" s="14"/>
      <c r="T1" s="8"/>
      <c r="U1" s="22"/>
      <c r="V1" s="8"/>
      <c r="X1" s="28"/>
      <c r="Y1" s="22"/>
      <c r="Z1" s="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2:27" ht="12.75">
      <c r="B2" s="15" t="s">
        <v>3</v>
      </c>
      <c r="C2" s="15" t="s">
        <v>3</v>
      </c>
      <c r="D2" s="45">
        <v>0.1</v>
      </c>
      <c r="E2" s="2"/>
      <c r="F2" s="33"/>
      <c r="G2" s="43" t="s">
        <v>0</v>
      </c>
      <c r="I2" s="11"/>
      <c r="J2" s="2"/>
      <c r="K2" s="33"/>
      <c r="N2" s="2"/>
      <c r="O2" s="2"/>
      <c r="P2" s="33"/>
      <c r="R2" s="11"/>
      <c r="S2" s="28"/>
      <c r="T2" s="2"/>
      <c r="U2" s="46"/>
      <c r="V2" s="2"/>
      <c r="Y2" s="11"/>
      <c r="Z2" s="2"/>
      <c r="AA2" s="33"/>
    </row>
    <row r="3" spans="1:26" ht="12.75">
      <c r="A3" s="12"/>
      <c r="B3" s="15"/>
      <c r="C3" s="15" t="s">
        <v>5</v>
      </c>
      <c r="D3" s="3">
        <v>0.48</v>
      </c>
      <c r="E3" s="32"/>
      <c r="G3" s="15" t="s">
        <v>1</v>
      </c>
      <c r="I3" s="17"/>
      <c r="J3" s="32"/>
      <c r="O3" s="32"/>
      <c r="R3" s="17"/>
      <c r="S3" s="27"/>
      <c r="T3" s="2"/>
      <c r="U3" s="27"/>
      <c r="V3" s="32"/>
      <c r="Y3" s="12"/>
      <c r="Z3" s="32"/>
    </row>
    <row r="4" spans="2:26" ht="12.75">
      <c r="B4" s="15"/>
      <c r="C4" s="15" t="s">
        <v>6</v>
      </c>
      <c r="D4" s="5">
        <v>1.5</v>
      </c>
      <c r="E4" s="32"/>
      <c r="G4" s="15" t="s">
        <v>2</v>
      </c>
      <c r="I4" s="17"/>
      <c r="J4" s="32"/>
      <c r="O4" s="32"/>
      <c r="R4" s="17"/>
      <c r="S4" s="27"/>
      <c r="T4" s="2"/>
      <c r="U4" s="27"/>
      <c r="V4" s="32"/>
      <c r="Y4" s="12"/>
      <c r="Z4" s="32"/>
    </row>
    <row r="5" spans="2:26" ht="12.75">
      <c r="B5" s="42" t="s">
        <v>7</v>
      </c>
      <c r="C5" s="15" t="s">
        <v>3</v>
      </c>
      <c r="D5" s="7">
        <v>0.024</v>
      </c>
      <c r="E5" s="12"/>
      <c r="G5" s="1"/>
      <c r="I5" s="13"/>
      <c r="J5" s="12"/>
      <c r="O5" s="12"/>
      <c r="R5" s="13"/>
      <c r="S5" s="27"/>
      <c r="T5" s="12"/>
      <c r="U5" s="27"/>
      <c r="V5" s="12"/>
      <c r="Y5" s="13"/>
      <c r="Z5" s="12"/>
    </row>
    <row r="6" spans="2:27" ht="12.75">
      <c r="B6" s="42"/>
      <c r="C6" s="15" t="s">
        <v>5</v>
      </c>
      <c r="D6" s="3">
        <v>0.5</v>
      </c>
      <c r="F6" s="2"/>
      <c r="I6" s="12"/>
      <c r="K6" s="1"/>
      <c r="P6" s="1"/>
      <c r="R6" s="12"/>
      <c r="S6" s="27"/>
      <c r="U6" s="27"/>
      <c r="Y6" s="12"/>
      <c r="AA6" s="1"/>
    </row>
    <row r="7" spans="2:27" ht="12.75">
      <c r="B7" s="42"/>
      <c r="C7" s="15" t="s">
        <v>6</v>
      </c>
      <c r="D7" s="5">
        <v>4</v>
      </c>
      <c r="F7" s="1"/>
      <c r="G7" s="8"/>
      <c r="I7" s="38"/>
      <c r="K7" s="1"/>
      <c r="P7" s="1"/>
      <c r="R7" s="17"/>
      <c r="S7" s="27"/>
      <c r="U7" s="27"/>
      <c r="Y7" s="12"/>
      <c r="AA7" s="1"/>
    </row>
    <row r="8" spans="2:58" ht="12.75">
      <c r="B8" s="37"/>
      <c r="C8" s="34" t="s">
        <v>16</v>
      </c>
      <c r="D8" s="29">
        <f>MAX(C31:C118)-MIN(C31:C118)</f>
        <v>0.09621857449795489</v>
      </c>
      <c r="E8" s="21"/>
      <c r="F8" s="18"/>
      <c r="G8" s="8"/>
      <c r="H8" s="21"/>
      <c r="I8" s="35"/>
      <c r="J8" s="21"/>
      <c r="K8" s="18"/>
      <c r="L8" s="8"/>
      <c r="M8" s="21"/>
      <c r="N8" s="2"/>
      <c r="O8" s="21"/>
      <c r="P8" s="18"/>
      <c r="Q8" s="8"/>
      <c r="S8" s="41"/>
      <c r="T8" s="21"/>
      <c r="U8" s="27"/>
      <c r="V8" s="21"/>
      <c r="X8" s="21"/>
      <c r="Y8" s="35"/>
      <c r="Z8" s="21"/>
      <c r="AA8" s="18"/>
      <c r="AB8" s="8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3:28" ht="12.75">
      <c r="C9" s="40"/>
      <c r="D9" s="40"/>
      <c r="F9" s="33"/>
      <c r="G9" s="8"/>
      <c r="I9" s="40"/>
      <c r="K9" s="33"/>
      <c r="L9" s="8"/>
      <c r="N9" s="40"/>
      <c r="P9" s="33"/>
      <c r="Q9" s="8"/>
      <c r="S9" s="47"/>
      <c r="U9" s="27"/>
      <c r="Y9" s="40"/>
      <c r="Z9" s="21"/>
      <c r="AA9" s="33"/>
      <c r="AB9" s="8"/>
    </row>
    <row r="10" spans="1:58" ht="13.5" customHeight="1">
      <c r="A10" s="12"/>
      <c r="B10" s="8"/>
      <c r="C10" s="8"/>
      <c r="D10" s="8"/>
      <c r="E10" s="23"/>
      <c r="F10" s="30"/>
      <c r="G10" s="30"/>
      <c r="H10" s="8"/>
      <c r="I10" s="8"/>
      <c r="J10" s="23"/>
      <c r="K10" s="30"/>
      <c r="L10" s="30"/>
      <c r="M10" s="8"/>
      <c r="N10" s="8"/>
      <c r="O10" s="23"/>
      <c r="P10" s="30"/>
      <c r="Q10" s="30"/>
      <c r="S10" s="30"/>
      <c r="T10" s="23"/>
      <c r="U10" s="27"/>
      <c r="V10" s="23"/>
      <c r="X10" s="8"/>
      <c r="Y10" s="8"/>
      <c r="Z10" s="23"/>
      <c r="AA10" s="30"/>
      <c r="AB10" s="30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61" ht="12.75">
      <c r="A11" s="20"/>
      <c r="B11" s="1"/>
      <c r="C11" s="44"/>
      <c r="D11" s="9"/>
      <c r="E11" s="1"/>
      <c r="F11" s="31"/>
      <c r="G11" s="1"/>
      <c r="H11" s="4"/>
      <c r="I11" s="9"/>
      <c r="J11" s="1"/>
      <c r="K11" s="31"/>
      <c r="L11" s="1"/>
      <c r="M11" s="44"/>
      <c r="O11" s="1"/>
      <c r="P11" s="31"/>
      <c r="Q11" s="1"/>
      <c r="S11" s="39"/>
      <c r="T11" s="1"/>
      <c r="U11" s="27"/>
      <c r="V11" s="1"/>
      <c r="W11" s="1"/>
      <c r="X11" s="4"/>
      <c r="Y11" s="9"/>
      <c r="Z11" s="1"/>
      <c r="AA11" s="31"/>
      <c r="AB11" s="1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I11" s="44"/>
    </row>
    <row r="12" spans="1:61" ht="12.75">
      <c r="A12" s="20"/>
      <c r="B12" s="17"/>
      <c r="C12" s="44"/>
      <c r="E12" s="1"/>
      <c r="F12" s="31"/>
      <c r="G12" s="1"/>
      <c r="H12" s="4"/>
      <c r="I12" s="9"/>
      <c r="J12" s="1"/>
      <c r="K12" s="31"/>
      <c r="L12" s="1"/>
      <c r="M12" s="44"/>
      <c r="O12" s="1"/>
      <c r="P12" s="31"/>
      <c r="Q12" s="1"/>
      <c r="S12" s="39"/>
      <c r="T12" s="1"/>
      <c r="U12" s="27"/>
      <c r="V12" s="1"/>
      <c r="W12" s="1"/>
      <c r="X12" s="4"/>
      <c r="Y12" s="9"/>
      <c r="Z12" s="1"/>
      <c r="AA12" s="31"/>
      <c r="AB12" s="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I12" s="44"/>
    </row>
    <row r="13" spans="1:61" ht="12.75">
      <c r="A13" s="20"/>
      <c r="B13" s="1"/>
      <c r="C13" s="44"/>
      <c r="E13" s="1"/>
      <c r="F13" s="31"/>
      <c r="G13" s="1"/>
      <c r="H13" s="4"/>
      <c r="I13" s="9"/>
      <c r="J13" s="1"/>
      <c r="K13" s="31"/>
      <c r="L13" s="1"/>
      <c r="M13" s="44"/>
      <c r="O13" s="1"/>
      <c r="P13" s="31"/>
      <c r="Q13" s="1"/>
      <c r="S13" s="39"/>
      <c r="T13" s="1"/>
      <c r="U13" s="27"/>
      <c r="V13" s="1"/>
      <c r="W13" s="1"/>
      <c r="X13" s="4"/>
      <c r="Y13" s="9"/>
      <c r="Z13" s="1"/>
      <c r="AA13" s="31"/>
      <c r="AB13" s="1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I13" s="44"/>
    </row>
    <row r="14" spans="1:61" ht="12.75">
      <c r="A14" s="20"/>
      <c r="B14" s="17"/>
      <c r="C14" s="48"/>
      <c r="E14" s="1"/>
      <c r="F14" s="31"/>
      <c r="G14" s="1"/>
      <c r="H14" s="11"/>
      <c r="I14" s="9"/>
      <c r="J14" s="1"/>
      <c r="K14" s="31"/>
      <c r="L14" s="1"/>
      <c r="M14" s="48"/>
      <c r="O14" s="1"/>
      <c r="P14" s="31"/>
      <c r="Q14" s="1"/>
      <c r="S14" s="39"/>
      <c r="T14" s="1"/>
      <c r="U14" s="27"/>
      <c r="V14" s="1"/>
      <c r="W14" s="1"/>
      <c r="X14" s="11"/>
      <c r="Y14" s="9"/>
      <c r="Z14" s="1"/>
      <c r="AA14" s="31"/>
      <c r="AB14" s="1"/>
      <c r="AC14" s="11"/>
      <c r="AD14" s="9"/>
      <c r="AE14" s="1"/>
      <c r="AF14" s="31"/>
      <c r="AG14" s="1"/>
      <c r="AH14" s="4"/>
      <c r="AI14" s="9"/>
      <c r="AJ14" s="1"/>
      <c r="AK14" s="31"/>
      <c r="AL14" s="1"/>
      <c r="AM14" s="11"/>
      <c r="AN14" s="9"/>
      <c r="AO14" s="1"/>
      <c r="AP14" s="31"/>
      <c r="AQ14" s="1"/>
      <c r="AR14" s="11"/>
      <c r="AS14" s="9"/>
      <c r="AT14" s="1"/>
      <c r="AU14" s="31"/>
      <c r="AV14" s="1"/>
      <c r="AY14" s="24"/>
      <c r="AZ14" s="33"/>
      <c r="BA14" s="24"/>
      <c r="BB14" s="24"/>
      <c r="BC14" s="33"/>
      <c r="BD14" s="33"/>
      <c r="BE14" s="33"/>
      <c r="BF14" s="24"/>
      <c r="BI14" s="48"/>
    </row>
    <row r="15" spans="1:61" ht="12.75">
      <c r="A15" s="20"/>
      <c r="B15" s="1"/>
      <c r="C15" s="48"/>
      <c r="D15" s="9"/>
      <c r="E15" s="1"/>
      <c r="F15" s="31"/>
      <c r="G15" s="1"/>
      <c r="H15" s="11"/>
      <c r="I15" s="9"/>
      <c r="J15" s="1"/>
      <c r="K15" s="31"/>
      <c r="L15" s="1"/>
      <c r="M15" s="48"/>
      <c r="O15" s="1"/>
      <c r="P15" s="31"/>
      <c r="Q15" s="1"/>
      <c r="S15" s="39"/>
      <c r="T15" s="1"/>
      <c r="U15" s="27"/>
      <c r="V15" s="1"/>
      <c r="W15" s="1"/>
      <c r="X15" s="11"/>
      <c r="Y15" s="9"/>
      <c r="Z15" s="1"/>
      <c r="AA15" s="31"/>
      <c r="AB15" s="1"/>
      <c r="AC15" s="11"/>
      <c r="AD15" s="9"/>
      <c r="AE15" s="1"/>
      <c r="AF15" s="31"/>
      <c r="AG15" s="1"/>
      <c r="AH15" s="11"/>
      <c r="AI15" s="9"/>
      <c r="AJ15" s="1"/>
      <c r="AK15" s="31"/>
      <c r="AL15" s="1"/>
      <c r="AM15" s="4"/>
      <c r="AN15" s="9"/>
      <c r="AO15" s="1"/>
      <c r="AP15" s="31"/>
      <c r="AQ15" s="1"/>
      <c r="AR15" s="11"/>
      <c r="AS15" s="9"/>
      <c r="AT15" s="1"/>
      <c r="AU15" s="31"/>
      <c r="AV15" s="1"/>
      <c r="AY15" s="24"/>
      <c r="AZ15" s="33"/>
      <c r="BA15" s="24"/>
      <c r="BB15" s="24"/>
      <c r="BC15" s="33"/>
      <c r="BD15" s="33"/>
      <c r="BE15" s="33"/>
      <c r="BF15" s="24"/>
      <c r="BI15" s="48"/>
    </row>
    <row r="16" spans="1:61" ht="12.75">
      <c r="A16" s="20"/>
      <c r="B16" s="17"/>
      <c r="C16" s="19"/>
      <c r="E16" s="1"/>
      <c r="F16" s="31"/>
      <c r="G16" s="1"/>
      <c r="H16" s="11"/>
      <c r="I16" s="9"/>
      <c r="J16" s="1"/>
      <c r="K16" s="31"/>
      <c r="L16" s="1"/>
      <c r="M16" s="19"/>
      <c r="O16" s="1"/>
      <c r="P16" s="31"/>
      <c r="Q16" s="1"/>
      <c r="S16" s="39"/>
      <c r="T16" s="1"/>
      <c r="U16" s="27"/>
      <c r="V16" s="1"/>
      <c r="W16" s="1"/>
      <c r="X16" s="11"/>
      <c r="Y16" s="9"/>
      <c r="Z16" s="1"/>
      <c r="AA16" s="31"/>
      <c r="AB16" s="1"/>
      <c r="AC16" s="11"/>
      <c r="AD16" s="9"/>
      <c r="AE16" s="1"/>
      <c r="AF16" s="31"/>
      <c r="AG16" s="1"/>
      <c r="AH16" s="11"/>
      <c r="AI16" s="9"/>
      <c r="AJ16" s="1"/>
      <c r="AK16" s="31"/>
      <c r="AL16" s="1"/>
      <c r="AM16" s="11"/>
      <c r="AN16" s="9"/>
      <c r="AO16" s="1"/>
      <c r="AP16" s="31"/>
      <c r="AQ16" s="1"/>
      <c r="AR16" s="11"/>
      <c r="AS16" s="9"/>
      <c r="AT16" s="1"/>
      <c r="AU16" s="31"/>
      <c r="AV16" s="1"/>
      <c r="AY16" s="24"/>
      <c r="AZ16" s="33"/>
      <c r="BA16" s="24"/>
      <c r="BB16" s="24"/>
      <c r="BC16" s="33"/>
      <c r="BD16" s="33"/>
      <c r="BE16" s="33"/>
      <c r="BF16" s="24"/>
      <c r="BI16" s="19"/>
    </row>
    <row r="17" spans="1:61" ht="12.75">
      <c r="A17" s="20"/>
      <c r="B17" s="17"/>
      <c r="C17" s="48"/>
      <c r="E17" s="1"/>
      <c r="F17" s="31"/>
      <c r="G17" s="1"/>
      <c r="H17" s="11"/>
      <c r="I17" s="9"/>
      <c r="J17" s="1"/>
      <c r="K17" s="31"/>
      <c r="L17" s="1"/>
      <c r="M17" s="48"/>
      <c r="O17" s="1"/>
      <c r="P17" s="31"/>
      <c r="Q17" s="1"/>
      <c r="S17" s="39"/>
      <c r="T17" s="1"/>
      <c r="U17" s="27"/>
      <c r="V17" s="1"/>
      <c r="W17" s="1"/>
      <c r="X17" s="11"/>
      <c r="Y17" s="9"/>
      <c r="Z17" s="1"/>
      <c r="AA17" s="31"/>
      <c r="AB17" s="1"/>
      <c r="AC17" s="11"/>
      <c r="AD17" s="9"/>
      <c r="AE17" s="1"/>
      <c r="AF17" s="31"/>
      <c r="AG17" s="1"/>
      <c r="AH17" s="11"/>
      <c r="AI17" s="9"/>
      <c r="AJ17" s="1"/>
      <c r="AK17" s="31"/>
      <c r="AL17" s="1"/>
      <c r="AM17" s="4"/>
      <c r="AN17" s="9"/>
      <c r="AO17" s="1"/>
      <c r="AP17" s="31"/>
      <c r="AQ17" s="1"/>
      <c r="AR17" s="11"/>
      <c r="AS17" s="9"/>
      <c r="AT17" s="1"/>
      <c r="AU17" s="31"/>
      <c r="AV17" s="1"/>
      <c r="AY17" s="24"/>
      <c r="AZ17" s="33"/>
      <c r="BA17" s="24"/>
      <c r="BB17" s="24"/>
      <c r="BC17" s="33"/>
      <c r="BD17" s="33"/>
      <c r="BE17" s="33"/>
      <c r="BF17" s="24"/>
      <c r="BI17" s="48"/>
    </row>
    <row r="18" spans="1:61" ht="12.75">
      <c r="A18" s="20"/>
      <c r="B18" s="17"/>
      <c r="C18" s="48"/>
      <c r="D18" s="9"/>
      <c r="E18" s="1"/>
      <c r="F18" s="31"/>
      <c r="G18" s="1"/>
      <c r="H18" s="11"/>
      <c r="I18" s="9"/>
      <c r="J18" s="1"/>
      <c r="K18" s="31"/>
      <c r="L18" s="1"/>
      <c r="M18" s="48"/>
      <c r="O18" s="1"/>
      <c r="P18" s="31"/>
      <c r="Q18" s="1"/>
      <c r="S18" s="39"/>
      <c r="T18" s="1"/>
      <c r="U18" s="27"/>
      <c r="V18" s="1"/>
      <c r="W18" s="1"/>
      <c r="X18" s="11"/>
      <c r="Y18" s="9"/>
      <c r="Z18" s="1"/>
      <c r="AA18" s="31"/>
      <c r="AB18" s="1"/>
      <c r="AC18" s="11"/>
      <c r="AD18" s="9"/>
      <c r="AE18" s="1"/>
      <c r="AF18" s="31"/>
      <c r="AG18" s="1"/>
      <c r="AH18" s="11"/>
      <c r="AI18" s="9"/>
      <c r="AJ18" s="1"/>
      <c r="AK18" s="31"/>
      <c r="AL18" s="1"/>
      <c r="AM18" s="4"/>
      <c r="AN18" s="9"/>
      <c r="AO18" s="1"/>
      <c r="AP18" s="31"/>
      <c r="AQ18" s="1"/>
      <c r="AR18" s="11"/>
      <c r="AS18" s="9"/>
      <c r="AT18" s="1"/>
      <c r="AU18" s="31"/>
      <c r="AV18" s="1"/>
      <c r="AY18" s="24"/>
      <c r="AZ18" s="33"/>
      <c r="BA18" s="24"/>
      <c r="BB18" s="24"/>
      <c r="BC18" s="33"/>
      <c r="BD18" s="33"/>
      <c r="BE18" s="33"/>
      <c r="BF18" s="24"/>
      <c r="BI18" s="48"/>
    </row>
    <row r="19" spans="1:61" ht="12.75">
      <c r="A19" s="20"/>
      <c r="B19" s="17"/>
      <c r="C19" s="44"/>
      <c r="E19" s="1"/>
      <c r="F19" s="31"/>
      <c r="G19" s="1"/>
      <c r="H19" s="4"/>
      <c r="I19" s="9"/>
      <c r="J19" s="1"/>
      <c r="K19" s="31"/>
      <c r="L19" s="1"/>
      <c r="M19" s="44"/>
      <c r="O19" s="1"/>
      <c r="P19" s="31"/>
      <c r="Q19" s="1"/>
      <c r="S19" s="39"/>
      <c r="T19" s="1"/>
      <c r="U19" s="27"/>
      <c r="V19" s="1"/>
      <c r="W19" s="1"/>
      <c r="X19" s="4"/>
      <c r="Y19" s="9"/>
      <c r="Z19" s="1"/>
      <c r="AA19" s="31"/>
      <c r="AB19" s="1"/>
      <c r="AC19" s="4"/>
      <c r="AD19" s="9"/>
      <c r="AE19" s="1"/>
      <c r="AF19" s="31"/>
      <c r="AG19" s="1"/>
      <c r="AH19" s="4"/>
      <c r="AI19" s="9"/>
      <c r="AJ19" s="1"/>
      <c r="AK19" s="31"/>
      <c r="AL19" s="1"/>
      <c r="AM19" s="4"/>
      <c r="AN19" s="9"/>
      <c r="AO19" s="1"/>
      <c r="AP19" s="31"/>
      <c r="AQ19" s="1"/>
      <c r="AR19" s="4"/>
      <c r="AS19" s="9"/>
      <c r="AT19" s="1"/>
      <c r="AU19" s="31"/>
      <c r="AV19" s="1"/>
      <c r="AY19" s="24"/>
      <c r="AZ19" s="33"/>
      <c r="BA19" s="24"/>
      <c r="BB19" s="24"/>
      <c r="BC19" s="33"/>
      <c r="BD19" s="33"/>
      <c r="BE19" s="33"/>
      <c r="BF19" s="24"/>
      <c r="BI19" s="44"/>
    </row>
    <row r="20" spans="1:62" ht="12.75">
      <c r="A20" s="20"/>
      <c r="B20" s="1"/>
      <c r="C20" s="44"/>
      <c r="D20" s="9"/>
      <c r="E20" s="1"/>
      <c r="F20" s="31"/>
      <c r="G20" s="1"/>
      <c r="H20" s="4"/>
      <c r="I20" s="9"/>
      <c r="J20" s="1"/>
      <c r="K20" s="31"/>
      <c r="L20" s="1"/>
      <c r="M20" s="44"/>
      <c r="O20" s="1"/>
      <c r="P20" s="31"/>
      <c r="Q20" s="1"/>
      <c r="S20" s="39"/>
      <c r="T20" s="1"/>
      <c r="U20" s="27"/>
      <c r="V20" s="1"/>
      <c r="W20" s="1"/>
      <c r="X20" s="4"/>
      <c r="Y20" s="9"/>
      <c r="Z20" s="1"/>
      <c r="AA20" s="31"/>
      <c r="AB20" s="1"/>
      <c r="AC20" s="4"/>
      <c r="AD20" s="9"/>
      <c r="AE20" s="1"/>
      <c r="AF20" s="31"/>
      <c r="AG20" s="1"/>
      <c r="AH20" s="4"/>
      <c r="AI20" s="9"/>
      <c r="AJ20" s="1"/>
      <c r="AK20" s="31"/>
      <c r="AL20" s="1"/>
      <c r="AM20" s="4"/>
      <c r="AN20" s="9"/>
      <c r="AO20" s="1"/>
      <c r="AP20" s="31"/>
      <c r="AQ20" s="1"/>
      <c r="AR20" s="4"/>
      <c r="AS20" s="9"/>
      <c r="AT20" s="1"/>
      <c r="AU20" s="31"/>
      <c r="AV20" s="1"/>
      <c r="AY20" s="24"/>
      <c r="AZ20" s="33"/>
      <c r="BA20" s="24"/>
      <c r="BB20" s="24"/>
      <c r="BC20" s="33"/>
      <c r="BD20" s="33"/>
      <c r="BE20" s="33"/>
      <c r="BF20" s="24"/>
      <c r="BI20" s="44"/>
      <c r="BJ20" s="9"/>
    </row>
    <row r="21" spans="1:62" ht="12.75">
      <c r="A21" s="20"/>
      <c r="B21" s="1"/>
      <c r="C21" s="44"/>
      <c r="D21" s="9"/>
      <c r="E21" s="1"/>
      <c r="F21" s="31"/>
      <c r="G21" s="1"/>
      <c r="H21" s="4"/>
      <c r="I21" s="9"/>
      <c r="J21" s="1"/>
      <c r="K21" s="31"/>
      <c r="L21" s="1"/>
      <c r="M21" s="44"/>
      <c r="N21" s="9"/>
      <c r="O21" s="1"/>
      <c r="P21" s="31"/>
      <c r="Q21" s="1"/>
      <c r="S21" s="39"/>
      <c r="T21" s="1"/>
      <c r="U21" s="27"/>
      <c r="V21" s="1"/>
      <c r="W21" s="1"/>
      <c r="X21" s="4"/>
      <c r="Y21" s="9"/>
      <c r="Z21" s="1"/>
      <c r="AA21" s="31"/>
      <c r="AB21" s="1"/>
      <c r="AC21" s="4"/>
      <c r="AD21" s="9"/>
      <c r="AE21" s="1"/>
      <c r="AF21" s="31"/>
      <c r="AG21" s="1"/>
      <c r="AH21" s="4"/>
      <c r="AI21" s="9"/>
      <c r="AJ21" s="1"/>
      <c r="AK21" s="31"/>
      <c r="AL21" s="1"/>
      <c r="AM21" s="4"/>
      <c r="AN21" s="9"/>
      <c r="AO21" s="1"/>
      <c r="AP21" s="31"/>
      <c r="AQ21" s="1"/>
      <c r="AR21" s="4"/>
      <c r="AS21" s="9"/>
      <c r="AT21" s="1"/>
      <c r="AU21" s="31"/>
      <c r="AV21" s="1"/>
      <c r="AY21" s="24"/>
      <c r="AZ21" s="33"/>
      <c r="BA21" s="24"/>
      <c r="BB21" s="24"/>
      <c r="BC21" s="33"/>
      <c r="BD21" s="33"/>
      <c r="BE21" s="33"/>
      <c r="BF21" s="24"/>
      <c r="BI21" s="44"/>
      <c r="BJ21" s="9"/>
    </row>
    <row r="22" spans="1:61" ht="12.75">
      <c r="A22" s="20"/>
      <c r="B22" s="1"/>
      <c r="C22" s="44"/>
      <c r="E22" s="1"/>
      <c r="F22" s="31"/>
      <c r="G22" s="1"/>
      <c r="H22" s="4"/>
      <c r="I22" s="9"/>
      <c r="J22" s="1"/>
      <c r="K22" s="31"/>
      <c r="L22" s="1"/>
      <c r="M22" s="44"/>
      <c r="O22" s="1"/>
      <c r="P22" s="31"/>
      <c r="Q22" s="1"/>
      <c r="S22" s="39"/>
      <c r="T22" s="1"/>
      <c r="U22" s="27"/>
      <c r="V22" s="1"/>
      <c r="W22" s="1"/>
      <c r="X22" s="4"/>
      <c r="Y22" s="9"/>
      <c r="Z22" s="1"/>
      <c r="AA22" s="31"/>
      <c r="AB22" s="1"/>
      <c r="AC22" s="4"/>
      <c r="AD22" s="9"/>
      <c r="AE22" s="1"/>
      <c r="AF22" s="31"/>
      <c r="AG22" s="1"/>
      <c r="AH22" s="4"/>
      <c r="AI22" s="9"/>
      <c r="AJ22" s="1"/>
      <c r="AK22" s="31"/>
      <c r="AL22" s="1"/>
      <c r="AM22" s="4"/>
      <c r="AN22" s="9"/>
      <c r="AO22" s="1"/>
      <c r="AP22" s="31"/>
      <c r="AQ22" s="1"/>
      <c r="AR22" s="4"/>
      <c r="AS22" s="9"/>
      <c r="AT22" s="1"/>
      <c r="AU22" s="31"/>
      <c r="AV22" s="1"/>
      <c r="AY22" s="24"/>
      <c r="AZ22" s="33"/>
      <c r="BA22" s="24"/>
      <c r="BB22" s="24"/>
      <c r="BC22" s="33"/>
      <c r="BD22" s="33"/>
      <c r="BE22" s="33"/>
      <c r="BF22" s="24"/>
      <c r="BI22" s="44"/>
    </row>
    <row r="23" spans="1:61" ht="12.75">
      <c r="A23" s="20"/>
      <c r="B23" s="17"/>
      <c r="C23" s="44"/>
      <c r="E23" s="1"/>
      <c r="F23" s="31"/>
      <c r="G23" s="1"/>
      <c r="H23" s="4"/>
      <c r="I23" s="9"/>
      <c r="J23" s="1"/>
      <c r="K23" s="31"/>
      <c r="L23" s="1"/>
      <c r="M23" s="44"/>
      <c r="O23" s="1"/>
      <c r="P23" s="31"/>
      <c r="Q23" s="1"/>
      <c r="S23" s="39"/>
      <c r="T23" s="1"/>
      <c r="U23" s="27"/>
      <c r="V23" s="1"/>
      <c r="W23" s="1"/>
      <c r="X23" s="4"/>
      <c r="Y23" s="9"/>
      <c r="Z23" s="1"/>
      <c r="AA23" s="31"/>
      <c r="AB23" s="1"/>
      <c r="AC23" s="4"/>
      <c r="AD23" s="9"/>
      <c r="AE23" s="1"/>
      <c r="AF23" s="31"/>
      <c r="AG23" s="1"/>
      <c r="AH23" s="4"/>
      <c r="AI23" s="9"/>
      <c r="AJ23" s="1"/>
      <c r="AK23" s="31"/>
      <c r="AL23" s="1"/>
      <c r="AM23" s="4"/>
      <c r="AN23" s="9"/>
      <c r="AO23" s="1"/>
      <c r="AP23" s="31"/>
      <c r="AQ23" s="1"/>
      <c r="AR23" s="4"/>
      <c r="AS23" s="9"/>
      <c r="AT23" s="1"/>
      <c r="AU23" s="31"/>
      <c r="AV23" s="1"/>
      <c r="AY23" s="24"/>
      <c r="AZ23" s="33"/>
      <c r="BA23" s="24"/>
      <c r="BB23" s="24"/>
      <c r="BC23" s="33"/>
      <c r="BD23" s="33"/>
      <c r="BE23" s="33"/>
      <c r="BF23" s="24"/>
      <c r="BI23" s="44"/>
    </row>
    <row r="24" spans="1:61" ht="12.75">
      <c r="A24" s="20"/>
      <c r="B24" s="1"/>
      <c r="C24" s="44"/>
      <c r="E24" s="1"/>
      <c r="F24" s="31"/>
      <c r="G24" s="1"/>
      <c r="H24" s="4"/>
      <c r="I24" s="9"/>
      <c r="J24" s="1"/>
      <c r="K24" s="31"/>
      <c r="L24" s="1"/>
      <c r="M24" s="44"/>
      <c r="O24" s="1"/>
      <c r="P24" s="31"/>
      <c r="Q24" s="1"/>
      <c r="S24" s="39"/>
      <c r="T24" s="1"/>
      <c r="U24" s="27"/>
      <c r="V24" s="1"/>
      <c r="W24" s="1"/>
      <c r="X24" s="4"/>
      <c r="Y24" s="9"/>
      <c r="Z24" s="1"/>
      <c r="AA24" s="31"/>
      <c r="AB24" s="1"/>
      <c r="AC24" s="4"/>
      <c r="AD24" s="9"/>
      <c r="AE24" s="1"/>
      <c r="AF24" s="31"/>
      <c r="AG24" s="1"/>
      <c r="AH24" s="4"/>
      <c r="AI24" s="9"/>
      <c r="AJ24" s="1"/>
      <c r="AK24" s="31"/>
      <c r="AL24" s="1"/>
      <c r="AM24" s="4"/>
      <c r="AN24" s="9"/>
      <c r="AO24" s="1"/>
      <c r="AP24" s="31"/>
      <c r="AQ24" s="1"/>
      <c r="AR24" s="4"/>
      <c r="AS24" s="9"/>
      <c r="AT24" s="1"/>
      <c r="AU24" s="31"/>
      <c r="AV24" s="1"/>
      <c r="AY24" s="24"/>
      <c r="AZ24" s="33"/>
      <c r="BA24" s="24"/>
      <c r="BB24" s="24"/>
      <c r="BC24" s="33"/>
      <c r="BD24" s="33"/>
      <c r="BE24" s="33"/>
      <c r="BF24" s="24"/>
      <c r="BI24" s="44"/>
    </row>
    <row r="25" spans="1:61" ht="12.75">
      <c r="A25" s="20"/>
      <c r="B25" s="17"/>
      <c r="C25" s="44"/>
      <c r="E25" s="1"/>
      <c r="F25" s="31"/>
      <c r="G25" s="1"/>
      <c r="H25" s="4"/>
      <c r="I25" s="9"/>
      <c r="J25" s="1"/>
      <c r="K25" s="31"/>
      <c r="L25" s="1"/>
      <c r="M25" s="44"/>
      <c r="O25" s="1"/>
      <c r="P25" s="31"/>
      <c r="Q25" s="1"/>
      <c r="S25" s="39"/>
      <c r="T25" s="1"/>
      <c r="U25" s="27"/>
      <c r="V25" s="1"/>
      <c r="W25" s="1"/>
      <c r="X25" s="4"/>
      <c r="Y25" s="9"/>
      <c r="Z25" s="1"/>
      <c r="AA25" s="31"/>
      <c r="AB25" s="1"/>
      <c r="AC25" s="4"/>
      <c r="AD25" s="9"/>
      <c r="AE25" s="1"/>
      <c r="AF25" s="31"/>
      <c r="AG25" s="1"/>
      <c r="AH25" s="4"/>
      <c r="AI25" s="9"/>
      <c r="AJ25" s="1"/>
      <c r="AK25" s="31"/>
      <c r="AL25" s="1"/>
      <c r="AM25" s="4"/>
      <c r="AN25" s="9"/>
      <c r="AO25" s="1"/>
      <c r="AP25" s="31"/>
      <c r="AQ25" s="1"/>
      <c r="AR25" s="4"/>
      <c r="AS25" s="9"/>
      <c r="AT25" s="1"/>
      <c r="AU25" s="31"/>
      <c r="AV25" s="1"/>
      <c r="AY25" s="24"/>
      <c r="AZ25" s="33"/>
      <c r="BA25" s="24"/>
      <c r="BB25" s="24"/>
      <c r="BC25" s="33"/>
      <c r="BD25" s="33"/>
      <c r="BE25" s="33"/>
      <c r="BF25" s="24"/>
      <c r="BI25" s="44"/>
    </row>
    <row r="26" spans="1:61" ht="12.75">
      <c r="A26" s="20"/>
      <c r="B26" s="17"/>
      <c r="C26" s="49"/>
      <c r="E26" s="1"/>
      <c r="F26" s="31"/>
      <c r="G26" s="1"/>
      <c r="H26" s="28"/>
      <c r="I26" s="26"/>
      <c r="J26" s="1"/>
      <c r="K26" s="31"/>
      <c r="L26" s="1"/>
      <c r="M26" s="44"/>
      <c r="O26" s="1"/>
      <c r="P26" s="31"/>
      <c r="Q26" s="1"/>
      <c r="S26" s="39"/>
      <c r="T26" s="1"/>
      <c r="U26" s="27"/>
      <c r="W26" s="1"/>
      <c r="X26" s="28"/>
      <c r="Y26" s="26"/>
      <c r="Z26" s="1"/>
      <c r="AA26" s="31"/>
      <c r="AB26" s="1"/>
      <c r="AC26" s="28"/>
      <c r="AD26" s="26"/>
      <c r="AE26" s="1"/>
      <c r="AF26" s="31"/>
      <c r="AG26" s="1"/>
      <c r="AH26" s="28"/>
      <c r="AI26" s="26"/>
      <c r="AJ26" s="1"/>
      <c r="AK26" s="31"/>
      <c r="AL26" s="1"/>
      <c r="AM26" s="28"/>
      <c r="AN26" s="26"/>
      <c r="AO26" s="1"/>
      <c r="AP26" s="31"/>
      <c r="AQ26" s="1"/>
      <c r="AR26" s="28"/>
      <c r="AS26" s="26"/>
      <c r="AT26" s="1"/>
      <c r="AU26" s="31"/>
      <c r="AV26" s="1"/>
      <c r="AY26" s="24"/>
      <c r="AZ26" s="33"/>
      <c r="BA26" s="24"/>
      <c r="BB26" s="24"/>
      <c r="BC26" s="33"/>
      <c r="BD26" s="33"/>
      <c r="BE26" s="33"/>
      <c r="BF26" s="24"/>
      <c r="BI26" s="44"/>
    </row>
    <row r="27" spans="1:61" ht="12.75">
      <c r="A27" s="20"/>
      <c r="B27" s="17"/>
      <c r="C27" s="49"/>
      <c r="E27" s="1"/>
      <c r="F27" s="31"/>
      <c r="G27" s="1"/>
      <c r="H27" s="28"/>
      <c r="I27" s="26"/>
      <c r="J27" s="1"/>
      <c r="K27" s="31"/>
      <c r="L27" s="1"/>
      <c r="M27" s="44"/>
      <c r="O27" s="1"/>
      <c r="P27" s="31"/>
      <c r="Q27" s="1"/>
      <c r="S27" s="39"/>
      <c r="T27" s="1"/>
      <c r="U27" s="27"/>
      <c r="W27" s="1"/>
      <c r="X27" s="28"/>
      <c r="Y27" s="26"/>
      <c r="Z27" s="1"/>
      <c r="AA27" s="31"/>
      <c r="AB27" s="1"/>
      <c r="AC27" s="28"/>
      <c r="AD27" s="26"/>
      <c r="AE27" s="1"/>
      <c r="AF27" s="31"/>
      <c r="AG27" s="1"/>
      <c r="AH27" s="28"/>
      <c r="AI27" s="26"/>
      <c r="AJ27" s="1"/>
      <c r="AK27" s="31"/>
      <c r="AL27" s="1"/>
      <c r="AM27" s="28"/>
      <c r="AN27" s="26"/>
      <c r="AO27" s="1"/>
      <c r="AP27" s="31"/>
      <c r="AQ27" s="1"/>
      <c r="AR27" s="28"/>
      <c r="AS27" s="26"/>
      <c r="AT27" s="1"/>
      <c r="AU27" s="31"/>
      <c r="AV27" s="1"/>
      <c r="AY27" s="24"/>
      <c r="AZ27" s="33"/>
      <c r="BA27" s="24"/>
      <c r="BB27" s="24"/>
      <c r="BC27" s="33"/>
      <c r="BD27" s="33"/>
      <c r="BE27" s="33"/>
      <c r="BF27" s="24"/>
      <c r="BI27" s="44"/>
    </row>
    <row r="28" spans="1:61" ht="12.75">
      <c r="A28" s="20"/>
      <c r="B28" s="17"/>
      <c r="C28" s="1"/>
      <c r="D28" s="31"/>
      <c r="E28" s="1"/>
      <c r="F28" s="28"/>
      <c r="G28" s="14" t="s">
        <v>12</v>
      </c>
      <c r="H28" s="1"/>
      <c r="I28" s="31"/>
      <c r="L28" s="1"/>
      <c r="M28" s="44"/>
      <c r="O28" s="1"/>
      <c r="P28" s="31"/>
      <c r="Q28" s="1"/>
      <c r="S28" s="39"/>
      <c r="T28" s="1"/>
      <c r="U28" s="27"/>
      <c r="W28" s="1"/>
      <c r="X28" s="28"/>
      <c r="Y28" s="26"/>
      <c r="Z28" s="1"/>
      <c r="AA28" s="31"/>
      <c r="AB28" s="1"/>
      <c r="AC28" s="28"/>
      <c r="AD28" s="26"/>
      <c r="AE28" s="1"/>
      <c r="AF28" s="31"/>
      <c r="AG28" s="1"/>
      <c r="AH28" s="28"/>
      <c r="AI28" s="26"/>
      <c r="AJ28" s="1"/>
      <c r="AK28" s="31"/>
      <c r="AL28" s="1"/>
      <c r="AM28" s="28"/>
      <c r="AN28" s="26"/>
      <c r="AO28" s="1"/>
      <c r="AP28" s="31"/>
      <c r="AQ28" s="1"/>
      <c r="AR28" s="28"/>
      <c r="AS28" s="26"/>
      <c r="AT28" s="1"/>
      <c r="AU28" s="31"/>
      <c r="AV28" s="1"/>
      <c r="AY28" s="24"/>
      <c r="BE28" s="24"/>
      <c r="BI28" s="44"/>
    </row>
    <row r="29" spans="1:51" ht="12.75">
      <c r="A29" s="20"/>
      <c r="C29" s="14" t="s">
        <v>8</v>
      </c>
      <c r="D29" s="14" t="s">
        <v>8</v>
      </c>
      <c r="G29" s="14"/>
      <c r="N29" s="2"/>
      <c r="Y29" s="14"/>
      <c r="Z29" s="14"/>
      <c r="AA29" s="8"/>
      <c r="AB29" s="24"/>
      <c r="AC29" s="8"/>
      <c r="AD29" s="8"/>
      <c r="AE29" s="8"/>
      <c r="AH29" s="16"/>
      <c r="AJ29" s="15"/>
      <c r="AU29" s="31"/>
      <c r="AV29" s="1"/>
      <c r="AY29" s="24"/>
    </row>
    <row r="30" spans="1:51" ht="12.75">
      <c r="A30" s="20"/>
      <c r="B30" s="14" t="s">
        <v>11</v>
      </c>
      <c r="C30" s="14" t="s">
        <v>3</v>
      </c>
      <c r="D30" s="15" t="s">
        <v>7</v>
      </c>
      <c r="E30" s="14" t="s">
        <v>8</v>
      </c>
      <c r="G30" s="14" t="str">
        <f>"Foil"&amp;D1</f>
        <v>FoilAA</v>
      </c>
      <c r="N30" s="14"/>
      <c r="O30" s="14"/>
      <c r="P30" s="14"/>
      <c r="Q30" s="14"/>
      <c r="R30" s="14"/>
      <c r="S30" s="14"/>
      <c r="T30" s="14"/>
      <c r="U30" s="14"/>
      <c r="V30" s="14"/>
      <c r="X30" s="8"/>
      <c r="Y30" s="5"/>
      <c r="Z30" s="5"/>
      <c r="AA30" s="8"/>
      <c r="AB30" s="8"/>
      <c r="AC30" s="16"/>
      <c r="AD30" s="16"/>
      <c r="AE30" s="16"/>
      <c r="AF30" s="2"/>
      <c r="AG30" s="16"/>
      <c r="AH30" s="16"/>
      <c r="AJ30" s="15"/>
      <c r="AU30" s="31"/>
      <c r="AV30" s="1"/>
      <c r="AY30" s="24"/>
    </row>
    <row r="31" spans="1:51" ht="12.75">
      <c r="A31" s="20"/>
      <c r="B31" s="9">
        <v>1</v>
      </c>
      <c r="C31" s="4">
        <f aca="true" t="shared" si="0" ref="C31:C49">-($D$2*B31^$D$3)*(1-B31^$D$4)</f>
        <v>0</v>
      </c>
      <c r="D31" s="4">
        <f aca="true" t="shared" si="1" ref="D31:D62">($D$5*B31^$D$6)*(1-B31^$D$7)</f>
        <v>0</v>
      </c>
      <c r="E31" s="4">
        <f aca="true" t="shared" si="2" ref="E31:E62">C31+D31</f>
        <v>0</v>
      </c>
      <c r="G31" s="2" t="str">
        <f aca="true" t="shared" si="3" ref="G31:G62">TEXT(B31,"0.00000")&amp;"        "&amp;TEXT(E31,"0.00000")</f>
        <v>1.00000        0.00000</v>
      </c>
      <c r="M31" s="1"/>
      <c r="N31" s="2"/>
      <c r="O31" s="2"/>
      <c r="P31" s="2"/>
      <c r="Q31" s="2"/>
      <c r="R31" s="2"/>
      <c r="S31" s="2"/>
      <c r="T31" s="2"/>
      <c r="U31" s="2"/>
      <c r="V31" s="2"/>
      <c r="W31" s="1"/>
      <c r="X31" s="1"/>
      <c r="Y31" s="2"/>
      <c r="Z31" s="2"/>
      <c r="AA31" s="24"/>
      <c r="AB31" s="24"/>
      <c r="AC31" s="24"/>
      <c r="AD31" s="33"/>
      <c r="AE31" s="2"/>
      <c r="AF31" s="2"/>
      <c r="AG31" s="2"/>
      <c r="AH31" s="2"/>
      <c r="AJ31" s="36"/>
      <c r="AU31" s="31"/>
      <c r="AV31" s="1"/>
      <c r="AY31" s="24"/>
    </row>
    <row r="32" spans="1:51" ht="12.75">
      <c r="A32" s="20"/>
      <c r="B32" s="9">
        <v>0.9895833333333334</v>
      </c>
      <c r="C32" s="4">
        <f t="shared" si="0"/>
        <v>-0.0015506105623281454</v>
      </c>
      <c r="D32" s="4">
        <f t="shared" si="1"/>
        <v>0.0009793422846698418</v>
      </c>
      <c r="E32" s="4">
        <f t="shared" si="2"/>
        <v>-0.0005712682776583037</v>
      </c>
      <c r="G32" s="2" t="str">
        <f t="shared" si="3"/>
        <v>0.98958        -0.00057</v>
      </c>
      <c r="M32" s="1"/>
      <c r="N32" s="2"/>
      <c r="O32" s="2"/>
      <c r="P32" s="2"/>
      <c r="Q32" s="2"/>
      <c r="R32" s="2"/>
      <c r="S32" s="2"/>
      <c r="T32" s="2"/>
      <c r="U32" s="2"/>
      <c r="V32" s="2"/>
      <c r="W32" s="1"/>
      <c r="X32" s="1"/>
      <c r="Y32" s="2"/>
      <c r="Z32" s="2"/>
      <c r="AA32" s="24"/>
      <c r="AB32" s="24"/>
      <c r="AC32" s="24"/>
      <c r="AD32" s="33"/>
      <c r="AE32" s="2"/>
      <c r="AF32" s="2"/>
      <c r="AG32" s="2"/>
      <c r="AH32" s="2"/>
      <c r="AJ32" s="36"/>
      <c r="AU32" s="31"/>
      <c r="AV32" s="1"/>
      <c r="AY32" s="24"/>
    </row>
    <row r="33" spans="1:51" ht="12.75">
      <c r="A33" s="20"/>
      <c r="B33" s="9">
        <v>0.9583333333333334</v>
      </c>
      <c r="C33" s="4">
        <f t="shared" si="0"/>
        <v>-0.006059378761479376</v>
      </c>
      <c r="D33" s="4">
        <f t="shared" si="1"/>
        <v>0.0036777712032478927</v>
      </c>
      <c r="E33" s="4">
        <f t="shared" si="2"/>
        <v>-0.002381607558231483</v>
      </c>
      <c r="G33" s="2" t="str">
        <f t="shared" si="3"/>
        <v>0.95833        -0.00238</v>
      </c>
      <c r="M33" s="1"/>
      <c r="N33" s="2"/>
      <c r="O33" s="2"/>
      <c r="P33" s="2"/>
      <c r="Q33" s="2"/>
      <c r="R33" s="2"/>
      <c r="S33" s="2"/>
      <c r="T33" s="2"/>
      <c r="U33" s="2"/>
      <c r="V33" s="2"/>
      <c r="W33" s="1"/>
      <c r="X33" s="1"/>
      <c r="Y33" s="2"/>
      <c r="Z33" s="2"/>
      <c r="AA33" s="24"/>
      <c r="AB33" s="24"/>
      <c r="AC33" s="24"/>
      <c r="AD33" s="33"/>
      <c r="AE33" s="2"/>
      <c r="AF33" s="2"/>
      <c r="AG33" s="2"/>
      <c r="AH33" s="2"/>
      <c r="AJ33" s="36"/>
      <c r="AU33" s="31"/>
      <c r="AV33" s="1"/>
      <c r="AY33" s="24"/>
    </row>
    <row r="34" spans="1:51" ht="12.75" customHeight="1">
      <c r="A34" s="20"/>
      <c r="B34" s="9">
        <v>0.9166666666666666</v>
      </c>
      <c r="C34" s="4">
        <f t="shared" si="0"/>
        <v>-0.011735337395884053</v>
      </c>
      <c r="D34" s="4">
        <f t="shared" si="1"/>
        <v>0.006754072015943154</v>
      </c>
      <c r="E34" s="4">
        <f t="shared" si="2"/>
        <v>-0.004981265379940899</v>
      </c>
      <c r="G34" s="2" t="str">
        <f t="shared" si="3"/>
        <v>0.91667        -0.00498</v>
      </c>
      <c r="M34" s="1"/>
      <c r="N34" s="2"/>
      <c r="O34" s="2"/>
      <c r="P34" s="2"/>
      <c r="Q34" s="2"/>
      <c r="R34" s="2"/>
      <c r="S34" s="2"/>
      <c r="T34" s="24"/>
      <c r="U34" s="24"/>
      <c r="V34" s="2"/>
      <c r="W34" s="1"/>
      <c r="X34" s="1"/>
      <c r="Y34" s="2"/>
      <c r="Z34" s="2"/>
      <c r="AA34" s="24"/>
      <c r="AB34" s="24"/>
      <c r="AC34" s="24"/>
      <c r="AD34" s="33"/>
      <c r="AE34" s="2"/>
      <c r="AF34" s="2"/>
      <c r="AG34" s="2"/>
      <c r="AH34" s="2"/>
      <c r="AJ34" s="36"/>
      <c r="AU34" s="31"/>
      <c r="AV34" s="1"/>
      <c r="AY34" s="24"/>
    </row>
    <row r="35" spans="1:51" ht="12.75" customHeight="1">
      <c r="A35" s="20"/>
      <c r="B35" s="9">
        <v>0.875</v>
      </c>
      <c r="C35" s="4">
        <f t="shared" si="0"/>
        <v>-0.017024339688149367</v>
      </c>
      <c r="D35" s="4">
        <f t="shared" si="1"/>
        <v>0.009290199126828854</v>
      </c>
      <c r="E35" s="4">
        <f t="shared" si="2"/>
        <v>-0.007734140561320513</v>
      </c>
      <c r="G35" s="2" t="str">
        <f t="shared" si="3"/>
        <v>0.87500        -0.00773</v>
      </c>
      <c r="M35" s="1"/>
      <c r="N35" s="2"/>
      <c r="O35" s="2"/>
      <c r="P35" s="2"/>
      <c r="Q35" s="2"/>
      <c r="R35" s="2"/>
      <c r="S35" s="2"/>
      <c r="T35" s="24"/>
      <c r="U35" s="24"/>
      <c r="V35" s="2"/>
      <c r="W35" s="1"/>
      <c r="X35" s="1"/>
      <c r="Y35" s="2"/>
      <c r="Z35" s="2"/>
      <c r="AA35" s="24"/>
      <c r="AB35" s="24"/>
      <c r="AC35" s="24"/>
      <c r="AD35" s="33"/>
      <c r="AE35" s="2"/>
      <c r="AF35" s="2"/>
      <c r="AG35" s="2"/>
      <c r="AH35" s="2"/>
      <c r="AJ35" s="36"/>
      <c r="AU35" s="31"/>
      <c r="AV35" s="1"/>
      <c r="AY35" s="24"/>
    </row>
    <row r="36" spans="1:51" ht="12.75" customHeight="1">
      <c r="A36" s="20"/>
      <c r="B36" s="9">
        <v>0.8333333333333334</v>
      </c>
      <c r="C36" s="4">
        <f t="shared" si="0"/>
        <v>-0.02192244157818319</v>
      </c>
      <c r="D36" s="4">
        <f t="shared" si="1"/>
        <v>0.011343266545863161</v>
      </c>
      <c r="E36" s="4">
        <f t="shared" si="2"/>
        <v>-0.010579175032320028</v>
      </c>
      <c r="G36" s="2" t="str">
        <f t="shared" si="3"/>
        <v>0.83333        -0.01058</v>
      </c>
      <c r="M36" s="1"/>
      <c r="N36" s="2"/>
      <c r="O36" s="2"/>
      <c r="P36" s="2"/>
      <c r="Q36" s="2"/>
      <c r="R36" s="2"/>
      <c r="S36" s="2"/>
      <c r="T36" s="24"/>
      <c r="U36" s="24"/>
      <c r="V36" s="2"/>
      <c r="W36" s="1"/>
      <c r="X36" s="1"/>
      <c r="Y36" s="2"/>
      <c r="Z36" s="2"/>
      <c r="AA36" s="24"/>
      <c r="AB36" s="24"/>
      <c r="AC36" s="24"/>
      <c r="AD36" s="33"/>
      <c r="AE36" s="2"/>
      <c r="AF36" s="2"/>
      <c r="AG36" s="2"/>
      <c r="AH36" s="2"/>
      <c r="AJ36" s="36"/>
      <c r="AU36" s="31"/>
      <c r="AV36" s="1"/>
      <c r="AY36" s="24"/>
    </row>
    <row r="37" spans="1:51" ht="12.75" customHeight="1">
      <c r="A37" s="20"/>
      <c r="B37" s="9">
        <v>0.7916666666666666</v>
      </c>
      <c r="C37" s="4">
        <f t="shared" si="0"/>
        <v>-0.02642521947613207</v>
      </c>
      <c r="D37" s="4">
        <f t="shared" si="1"/>
        <v>0.012966283271020014</v>
      </c>
      <c r="E37" s="4">
        <f t="shared" si="2"/>
        <v>-0.013458936205112057</v>
      </c>
      <c r="G37" s="2" t="str">
        <f t="shared" si="3"/>
        <v>0.79167        -0.01346</v>
      </c>
      <c r="M37" s="1"/>
      <c r="N37" s="2"/>
      <c r="O37" s="2"/>
      <c r="P37" s="2"/>
      <c r="Q37" s="2"/>
      <c r="R37" s="2"/>
      <c r="S37" s="2"/>
      <c r="T37" s="24"/>
      <c r="U37" s="24"/>
      <c r="V37" s="2"/>
      <c r="W37" s="1"/>
      <c r="X37" s="1"/>
      <c r="Y37" s="2"/>
      <c r="Z37" s="2"/>
      <c r="AA37" s="24"/>
      <c r="AB37" s="24"/>
      <c r="AC37" s="24"/>
      <c r="AD37" s="33"/>
      <c r="AE37" s="2"/>
      <c r="AF37" s="2"/>
      <c r="AG37" s="2"/>
      <c r="AH37" s="2"/>
      <c r="AJ37" s="36"/>
      <c r="AU37" s="31"/>
      <c r="AV37" s="1"/>
      <c r="AY37" s="24"/>
    </row>
    <row r="38" spans="1:51" ht="12.75" customHeight="1">
      <c r="A38" s="20"/>
      <c r="B38" s="9">
        <v>0.75</v>
      </c>
      <c r="C38" s="4">
        <f t="shared" si="0"/>
        <v>-0.030527681378947704</v>
      </c>
      <c r="D38" s="4">
        <f t="shared" si="1"/>
        <v>0.014208229280838446</v>
      </c>
      <c r="E38" s="4">
        <f t="shared" si="2"/>
        <v>-0.01631945209810926</v>
      </c>
      <c r="G38" s="2" t="str">
        <f t="shared" si="3"/>
        <v>0.75000        -0.01632</v>
      </c>
      <c r="M38" s="1"/>
      <c r="N38" s="2"/>
      <c r="O38" s="2"/>
      <c r="P38" s="2"/>
      <c r="Q38" s="2"/>
      <c r="R38" s="2"/>
      <c r="S38" s="2"/>
      <c r="T38" s="24"/>
      <c r="U38" s="24"/>
      <c r="V38" s="2"/>
      <c r="W38" s="1"/>
      <c r="X38" s="1"/>
      <c r="Y38" s="2"/>
      <c r="Z38" s="2"/>
      <c r="AA38" s="24"/>
      <c r="AB38" s="24"/>
      <c r="AC38" s="24"/>
      <c r="AD38" s="33"/>
      <c r="AE38" s="2"/>
      <c r="AF38" s="2"/>
      <c r="AG38" s="2"/>
      <c r="AH38" s="2"/>
      <c r="AJ38" s="36"/>
      <c r="AU38" s="31"/>
      <c r="AV38" s="1"/>
      <c r="AY38" s="24"/>
    </row>
    <row r="39" spans="1:51" ht="12.75" customHeight="1">
      <c r="A39" s="20"/>
      <c r="B39" s="9">
        <v>0.7083333333333334</v>
      </c>
      <c r="C39" s="4">
        <f t="shared" si="0"/>
        <v>-0.03422415544522136</v>
      </c>
      <c r="D39" s="4">
        <f t="shared" si="1"/>
        <v>0.015114128800594847</v>
      </c>
      <c r="E39" s="4">
        <f t="shared" si="2"/>
        <v>-0.019110026644626514</v>
      </c>
      <c r="G39" s="2" t="str">
        <f t="shared" si="3"/>
        <v>0.70833        -0.01911</v>
      </c>
      <c r="M39" s="1"/>
      <c r="N39" s="2"/>
      <c r="O39" s="2"/>
      <c r="P39" s="2"/>
      <c r="Q39" s="2"/>
      <c r="R39" s="2"/>
      <c r="S39" s="2"/>
      <c r="T39" s="24"/>
      <c r="U39" s="24"/>
      <c r="V39" s="2"/>
      <c r="W39" s="1"/>
      <c r="X39" s="1"/>
      <c r="Y39" s="2"/>
      <c r="Z39" s="2"/>
      <c r="AA39" s="24"/>
      <c r="AB39" s="24"/>
      <c r="AC39" s="24"/>
      <c r="AD39" s="33"/>
      <c r="AE39" s="2"/>
      <c r="AF39" s="2"/>
      <c r="AG39" s="2"/>
      <c r="AH39" s="2"/>
      <c r="AJ39" s="36"/>
      <c r="AU39" s="31"/>
      <c r="AV39" s="1"/>
      <c r="AY39" s="24"/>
    </row>
    <row r="40" spans="1:51" ht="12.75" customHeight="1">
      <c r="A40" s="20"/>
      <c r="B40" s="9">
        <v>0.6666666666666666</v>
      </c>
      <c r="C40" s="4">
        <f t="shared" si="0"/>
        <v>-0.037508148603251315</v>
      </c>
      <c r="D40" s="4">
        <f t="shared" si="1"/>
        <v>0.015725119336385835</v>
      </c>
      <c r="E40" s="4">
        <f t="shared" si="2"/>
        <v>-0.02178302926686548</v>
      </c>
      <c r="G40" s="2" t="str">
        <f t="shared" si="3"/>
        <v>0.66667        -0.02178</v>
      </c>
      <c r="M40" s="1"/>
      <c r="N40" s="2"/>
      <c r="O40" s="2"/>
      <c r="P40" s="2"/>
      <c r="Q40" s="2"/>
      <c r="R40" s="2"/>
      <c r="S40" s="2"/>
      <c r="T40" s="24"/>
      <c r="U40" s="24"/>
      <c r="V40" s="2"/>
      <c r="W40" s="1"/>
      <c r="X40" s="1"/>
      <c r="Y40" s="2"/>
      <c r="Z40" s="2"/>
      <c r="AA40" s="24"/>
      <c r="AB40" s="24"/>
      <c r="AC40" s="24"/>
      <c r="AD40" s="33"/>
      <c r="AE40" s="2"/>
      <c r="AF40" s="2"/>
      <c r="AG40" s="2"/>
      <c r="AH40" s="2"/>
      <c r="AJ40" s="36"/>
      <c r="AU40" s="31"/>
      <c r="AV40" s="1"/>
      <c r="AY40" s="24"/>
    </row>
    <row r="41" spans="1:51" ht="12.75" customHeight="1">
      <c r="A41" s="20"/>
      <c r="B41" s="9">
        <v>0.625</v>
      </c>
      <c r="C41" s="4">
        <f t="shared" si="0"/>
        <v>-0.040372164688677104</v>
      </c>
      <c r="D41" s="4">
        <f t="shared" si="1"/>
        <v>0.016078514294596356</v>
      </c>
      <c r="E41" s="4">
        <f t="shared" si="2"/>
        <v>-0.024293650394080747</v>
      </c>
      <c r="G41" s="2" t="str">
        <f t="shared" si="3"/>
        <v>0.62500        -0.02429</v>
      </c>
      <c r="M41" s="1"/>
      <c r="N41" s="13"/>
      <c r="O41" s="13"/>
      <c r="P41" s="2"/>
      <c r="Q41" s="2"/>
      <c r="R41" s="2"/>
      <c r="S41" s="2"/>
      <c r="T41" s="24"/>
      <c r="U41" s="24"/>
      <c r="V41" s="2"/>
      <c r="W41" s="1"/>
      <c r="X41" s="1"/>
      <c r="Y41" s="2"/>
      <c r="Z41" s="2"/>
      <c r="AA41" s="24"/>
      <c r="AB41" s="24"/>
      <c r="AC41" s="24"/>
      <c r="AD41" s="33"/>
      <c r="AE41" s="2"/>
      <c r="AF41" s="2"/>
      <c r="AG41" s="2"/>
      <c r="AH41" s="2"/>
      <c r="AJ41" s="36"/>
      <c r="AU41" s="31"/>
      <c r="AV41" s="1"/>
      <c r="AY41" s="24"/>
    </row>
    <row r="42" spans="1:36" ht="12.75" customHeight="1">
      <c r="A42" s="20"/>
      <c r="B42" s="9">
        <v>0.5833333333333334</v>
      </c>
      <c r="C42" s="4">
        <f t="shared" si="0"/>
        <v>-0.04280746695483796</v>
      </c>
      <c r="D42" s="4">
        <f t="shared" si="1"/>
        <v>0.016207855973575488</v>
      </c>
      <c r="E42" s="4">
        <f t="shared" si="2"/>
        <v>-0.026599610981262473</v>
      </c>
      <c r="G42" s="2" t="str">
        <f t="shared" si="3"/>
        <v>0.58333        -0.02660</v>
      </c>
      <c r="M42" s="1"/>
      <c r="N42" s="2"/>
      <c r="O42" s="2"/>
      <c r="P42" s="2"/>
      <c r="Q42" s="2"/>
      <c r="R42" s="2"/>
      <c r="S42" s="2"/>
      <c r="T42" s="24"/>
      <c r="U42" s="24"/>
      <c r="V42" s="2"/>
      <c r="W42" s="1"/>
      <c r="X42" s="1"/>
      <c r="Y42" s="2"/>
      <c r="Z42" s="2"/>
      <c r="AA42" s="24"/>
      <c r="AB42" s="24"/>
      <c r="AC42" s="24"/>
      <c r="AD42" s="33"/>
      <c r="AE42" s="2"/>
      <c r="AF42" s="2"/>
      <c r="AG42" s="2"/>
      <c r="AH42" s="2"/>
      <c r="AJ42" s="36"/>
    </row>
    <row r="43" spans="1:36" ht="12.75" customHeight="1">
      <c r="A43" s="20"/>
      <c r="B43" s="9">
        <v>0.5416666666666666</v>
      </c>
      <c r="C43" s="4">
        <f t="shared" si="0"/>
        <v>-0.04480376259116802</v>
      </c>
      <c r="D43" s="4">
        <f t="shared" si="1"/>
        <v>0.016142954108094607</v>
      </c>
      <c r="E43" s="4">
        <f t="shared" si="2"/>
        <v>-0.028660808483073414</v>
      </c>
      <c r="G43" s="2" t="str">
        <f t="shared" si="3"/>
        <v>0.54167        -0.02866</v>
      </c>
      <c r="M43" s="1"/>
      <c r="N43" s="2"/>
      <c r="O43" s="2"/>
      <c r="P43" s="2"/>
      <c r="Q43" s="2"/>
      <c r="R43" s="2"/>
      <c r="S43" s="2"/>
      <c r="T43" s="24"/>
      <c r="U43" s="24"/>
      <c r="V43" s="2"/>
      <c r="W43" s="1"/>
      <c r="X43" s="1"/>
      <c r="Y43" s="2"/>
      <c r="Z43" s="2"/>
      <c r="AA43" s="24"/>
      <c r="AB43" s="24"/>
      <c r="AC43" s="24"/>
      <c r="AD43" s="33"/>
      <c r="AE43" s="2"/>
      <c r="AF43" s="2"/>
      <c r="AG43" s="2"/>
      <c r="AH43" s="2"/>
      <c r="AJ43" s="36"/>
    </row>
    <row r="44" spans="1:36" ht="12.75" customHeight="1">
      <c r="A44" s="20"/>
      <c r="B44" s="9">
        <v>0.5</v>
      </c>
      <c r="C44" s="4">
        <f t="shared" si="0"/>
        <v>-0.046348775406040654</v>
      </c>
      <c r="D44" s="4">
        <f t="shared" si="1"/>
        <v>0.015909902576697322</v>
      </c>
      <c r="E44" s="4">
        <f t="shared" si="2"/>
        <v>-0.030438872829343332</v>
      </c>
      <c r="G44" s="2" t="str">
        <f t="shared" si="3"/>
        <v>0.50000        -0.03044</v>
      </c>
      <c r="M44" s="1"/>
      <c r="N44" s="2"/>
      <c r="O44" s="2"/>
      <c r="P44" s="2"/>
      <c r="Q44" s="2"/>
      <c r="R44" s="2"/>
      <c r="S44" s="2"/>
      <c r="T44" s="24"/>
      <c r="U44" s="24"/>
      <c r="V44" s="2"/>
      <c r="W44" s="1"/>
      <c r="X44" s="1"/>
      <c r="Y44" s="2"/>
      <c r="Z44" s="2"/>
      <c r="AA44" s="24"/>
      <c r="AB44" s="24"/>
      <c r="AC44" s="24"/>
      <c r="AD44" s="33"/>
      <c r="AE44" s="2"/>
      <c r="AF44" s="2"/>
      <c r="AG44" s="2"/>
      <c r="AH44" s="2"/>
      <c r="AJ44" s="36"/>
    </row>
    <row r="45" spans="1:48" ht="12.75" customHeight="1">
      <c r="A45" s="20"/>
      <c r="B45" s="9">
        <v>0.4583333333333333</v>
      </c>
      <c r="C45" s="4">
        <f t="shared" si="0"/>
        <v>-0.04742765396357762</v>
      </c>
      <c r="D45" s="4">
        <f t="shared" si="1"/>
        <v>0.015531062641385908</v>
      </c>
      <c r="E45" s="4">
        <f t="shared" si="2"/>
        <v>-0.03189659132219171</v>
      </c>
      <c r="G45" s="2" t="str">
        <f t="shared" si="3"/>
        <v>0.45833        -0.03190</v>
      </c>
      <c r="M45" s="1"/>
      <c r="N45" s="2"/>
      <c r="O45" s="2"/>
      <c r="P45" s="2"/>
      <c r="Q45" s="2"/>
      <c r="R45" s="2"/>
      <c r="S45" s="2"/>
      <c r="T45" s="24"/>
      <c r="U45" s="24"/>
      <c r="V45" s="2"/>
      <c r="W45" s="1"/>
      <c r="X45" s="1"/>
      <c r="Y45" s="2"/>
      <c r="Z45" s="2"/>
      <c r="AA45" s="24"/>
      <c r="AB45" s="24"/>
      <c r="AC45" s="24"/>
      <c r="AD45" s="33"/>
      <c r="AE45" s="2"/>
      <c r="AF45" s="2"/>
      <c r="AG45" s="2"/>
      <c r="AH45" s="2"/>
      <c r="AJ45" s="36"/>
      <c r="AV45">
        <v>2</v>
      </c>
    </row>
    <row r="46" spans="1:50" ht="12.75" customHeight="1">
      <c r="A46" s="20"/>
      <c r="B46" s="9">
        <v>0.4166666666666667</v>
      </c>
      <c r="C46" s="4">
        <f t="shared" si="0"/>
        <v>-0.04802213030850197</v>
      </c>
      <c r="D46" s="4">
        <f t="shared" si="1"/>
        <v>0.01502499384173946</v>
      </c>
      <c r="E46" s="4">
        <f t="shared" si="2"/>
        <v>-0.032997136466762514</v>
      </c>
      <c r="G46" s="2" t="str">
        <f t="shared" si="3"/>
        <v>0.41667        -0.03300</v>
      </c>
      <c r="M46" s="1"/>
      <c r="N46" s="13"/>
      <c r="O46" s="13"/>
      <c r="P46" s="2"/>
      <c r="Q46" s="2"/>
      <c r="R46" s="2"/>
      <c r="S46" s="2"/>
      <c r="T46" s="24"/>
      <c r="U46" s="24"/>
      <c r="V46" s="2"/>
      <c r="W46" s="1"/>
      <c r="X46" s="1"/>
      <c r="Y46" s="2"/>
      <c r="Z46" s="2"/>
      <c r="AA46" s="24"/>
      <c r="AB46" s="24"/>
      <c r="AC46" s="24"/>
      <c r="AD46" s="33"/>
      <c r="AE46" s="2"/>
      <c r="AF46" s="2"/>
      <c r="AG46" s="2"/>
      <c r="AH46" s="2"/>
      <c r="AJ46" s="36"/>
      <c r="AV46">
        <v>20</v>
      </c>
      <c r="AW46">
        <f>AV45/AV46</f>
        <v>0.1</v>
      </c>
      <c r="AX46" s="1">
        <f>ASIN(AW46)</f>
        <v>0.1001674211615598</v>
      </c>
    </row>
    <row r="47" spans="1:36" ht="12.75" customHeight="1">
      <c r="A47" s="20"/>
      <c r="B47" s="9">
        <v>0.375</v>
      </c>
      <c r="C47" s="4">
        <f t="shared" si="0"/>
        <v>-0.04810928724897744</v>
      </c>
      <c r="D47" s="4">
        <f t="shared" si="1"/>
        <v>0.014406300757726259</v>
      </c>
      <c r="E47" s="4">
        <f t="shared" si="2"/>
        <v>-0.03370298649125118</v>
      </c>
      <c r="G47" s="2" t="str">
        <f t="shared" si="3"/>
        <v>0.37500        -0.03370</v>
      </c>
      <c r="M47" s="1"/>
      <c r="N47" s="13"/>
      <c r="O47" s="13"/>
      <c r="P47" s="2"/>
      <c r="Q47" s="2"/>
      <c r="R47" s="2"/>
      <c r="S47" s="2"/>
      <c r="T47" s="24"/>
      <c r="U47" s="24"/>
      <c r="V47" s="2"/>
      <c r="W47" s="1"/>
      <c r="X47" s="1"/>
      <c r="Y47" s="2"/>
      <c r="Z47" s="2"/>
      <c r="AA47" s="24"/>
      <c r="AB47" s="24"/>
      <c r="AC47" s="24"/>
      <c r="AD47" s="33"/>
      <c r="AE47" s="2"/>
      <c r="AF47" s="2"/>
      <c r="AG47" s="2"/>
      <c r="AH47" s="2"/>
      <c r="AJ47" s="36"/>
    </row>
    <row r="48" spans="1:50" ht="12.75" customHeight="1">
      <c r="A48" s="20"/>
      <c r="B48" s="9">
        <v>0.3333333333333333</v>
      </c>
      <c r="C48" s="4">
        <f t="shared" si="0"/>
        <v>-0.04765968536618379</v>
      </c>
      <c r="D48" s="4">
        <f t="shared" si="1"/>
        <v>0.01368533971412446</v>
      </c>
      <c r="E48" s="4">
        <f t="shared" si="2"/>
        <v>-0.03397434565205933</v>
      </c>
      <c r="G48" s="2" t="str">
        <f t="shared" si="3"/>
        <v>0.33333        -0.03397</v>
      </c>
      <c r="M48" s="1"/>
      <c r="N48" s="2"/>
      <c r="O48" s="2"/>
      <c r="P48" s="2"/>
      <c r="Q48" s="2"/>
      <c r="R48" s="2"/>
      <c r="S48" s="2"/>
      <c r="T48" s="24"/>
      <c r="U48" s="24"/>
      <c r="V48" s="2"/>
      <c r="W48" s="1"/>
      <c r="X48" s="1"/>
      <c r="Y48" s="2"/>
      <c r="Z48" s="2"/>
      <c r="AA48" s="24"/>
      <c r="AB48" s="24"/>
      <c r="AC48" s="24"/>
      <c r="AD48" s="33"/>
      <c r="AE48" s="2"/>
      <c r="AF48" s="2"/>
      <c r="AG48" s="2"/>
      <c r="AH48" s="2"/>
      <c r="AJ48" s="36"/>
      <c r="AV48">
        <v>12</v>
      </c>
      <c r="AW48">
        <v>36</v>
      </c>
      <c r="AX48">
        <v>1.5</v>
      </c>
    </row>
    <row r="49" spans="1:36" ht="12.75" customHeight="1">
      <c r="A49" s="20"/>
      <c r="B49" s="9">
        <v>0.2916666666666667</v>
      </c>
      <c r="C49" s="4">
        <f t="shared" si="0"/>
        <v>-0.04663438913943129</v>
      </c>
      <c r="D49" s="4">
        <f t="shared" si="1"/>
        <v>0.012867681613727871</v>
      </c>
      <c r="E49" s="4">
        <f t="shared" si="2"/>
        <v>-0.03376670752570342</v>
      </c>
      <c r="G49" s="2" t="str">
        <f t="shared" si="3"/>
        <v>0.29167        -0.03377</v>
      </c>
      <c r="M49" s="1"/>
      <c r="N49" s="2"/>
      <c r="O49" s="2"/>
      <c r="P49" s="2"/>
      <c r="Q49" s="2"/>
      <c r="R49" s="2"/>
      <c r="S49" s="2"/>
      <c r="T49" s="24"/>
      <c r="U49" s="24"/>
      <c r="V49" s="2"/>
      <c r="W49" s="1"/>
      <c r="X49" s="1"/>
      <c r="Y49" s="2"/>
      <c r="Z49" s="2"/>
      <c r="AA49" s="24"/>
      <c r="AB49" s="24"/>
      <c r="AC49" s="24"/>
      <c r="AD49" s="33"/>
      <c r="AE49" s="2"/>
      <c r="AF49" s="2"/>
      <c r="AG49" s="2"/>
      <c r="AH49" s="2"/>
      <c r="AJ49" s="36"/>
    </row>
    <row r="50" spans="2:36" ht="12.75" customHeight="1">
      <c r="B50" s="9">
        <v>0.25</v>
      </c>
      <c r="C50" s="4">
        <f aca="true" t="shared" si="4" ref="C50:C55">-($D$2*B50^$D$3)*(1-B50^$D$4)</f>
        <v>-0.044979979916202915</v>
      </c>
      <c r="D50" s="4">
        <f t="shared" si="1"/>
        <v>0.011953125</v>
      </c>
      <c r="E50" s="4">
        <f t="shared" si="2"/>
        <v>-0.033026854916202913</v>
      </c>
      <c r="G50" s="2" t="str">
        <f t="shared" si="3"/>
        <v>0.25000        -0.03303</v>
      </c>
      <c r="M50" s="1"/>
      <c r="N50" s="2"/>
      <c r="O50" s="2"/>
      <c r="P50" s="2"/>
      <c r="Q50" s="2"/>
      <c r="R50" s="2"/>
      <c r="S50" s="2"/>
      <c r="T50" s="24"/>
      <c r="U50" s="24"/>
      <c r="V50" s="2"/>
      <c r="W50" s="1"/>
      <c r="X50" s="1"/>
      <c r="Y50" s="2"/>
      <c r="Z50" s="2"/>
      <c r="AA50" s="24"/>
      <c r="AB50" s="24"/>
      <c r="AC50" s="24"/>
      <c r="AD50" s="33"/>
      <c r="AE50" s="2"/>
      <c r="AF50" s="2"/>
      <c r="AG50" s="2"/>
      <c r="AH50" s="2"/>
      <c r="AJ50" s="36"/>
    </row>
    <row r="51" spans="2:7" ht="12.75">
      <c r="B51" s="9">
        <v>0.20833333333333334</v>
      </c>
      <c r="C51" s="4">
        <f t="shared" si="4"/>
        <v>-0.042619588008987755</v>
      </c>
      <c r="D51" s="4">
        <f t="shared" si="1"/>
        <v>0.010933815142770621</v>
      </c>
      <c r="E51" s="4">
        <f t="shared" si="2"/>
        <v>-0.031685772866217134</v>
      </c>
      <c r="G51" s="2" t="str">
        <f t="shared" si="3"/>
        <v>0.20833        -0.03169</v>
      </c>
    </row>
    <row r="52" spans="2:7" ht="12.75">
      <c r="B52" s="9">
        <v>0.16666666666666666</v>
      </c>
      <c r="C52" s="4">
        <f t="shared" si="4"/>
        <v>-0.039435198264437546</v>
      </c>
      <c r="D52" s="4">
        <f t="shared" si="1"/>
        <v>0.009790398817605605</v>
      </c>
      <c r="E52" s="4">
        <f t="shared" si="2"/>
        <v>-0.02964479944683194</v>
      </c>
      <c r="G52" s="2" t="str">
        <f t="shared" si="3"/>
        <v>0.16667        -0.02964</v>
      </c>
    </row>
    <row r="53" spans="2:7" ht="12.75">
      <c r="B53" s="9">
        <v>0.125</v>
      </c>
      <c r="C53" s="4">
        <f t="shared" si="4"/>
        <v>-0.035227877680963283</v>
      </c>
      <c r="D53" s="4">
        <f t="shared" si="1"/>
        <v>0.008483209772340563</v>
      </c>
      <c r="E53" s="4">
        <f t="shared" si="2"/>
        <v>-0.02674466790862272</v>
      </c>
      <c r="G53" s="2" t="str">
        <f t="shared" si="3"/>
        <v>0.12500        -0.02674</v>
      </c>
    </row>
    <row r="54" spans="2:7" ht="12.75">
      <c r="B54" s="9">
        <v>0.08333333333333333</v>
      </c>
      <c r="C54" s="4">
        <f t="shared" si="4"/>
        <v>-0.02960859394500335</v>
      </c>
      <c r="D54" s="4">
        <f t="shared" si="1"/>
        <v>0.006927869115536394</v>
      </c>
      <c r="E54" s="4">
        <f t="shared" si="2"/>
        <v>-0.022680724829466953</v>
      </c>
      <c r="G54" s="2" t="str">
        <f t="shared" si="3"/>
        <v>0.08333        -0.02268</v>
      </c>
    </row>
    <row r="55" spans="2:7" ht="12.75">
      <c r="B55" s="9">
        <v>0.054166666666666696</v>
      </c>
      <c r="C55" s="4">
        <f t="shared" si="4"/>
        <v>-0.02436024380721728</v>
      </c>
      <c r="D55" s="4">
        <f t="shared" si="1"/>
        <v>0.005585647932937279</v>
      </c>
      <c r="E55" s="4">
        <f t="shared" si="2"/>
        <v>-0.01877459587428</v>
      </c>
      <c r="G55" s="2" t="str">
        <f t="shared" si="3"/>
        <v>0.05417        -0.01877</v>
      </c>
    </row>
    <row r="56" spans="1:36" ht="12.75" customHeight="1">
      <c r="A56" s="20"/>
      <c r="B56" s="9">
        <v>0.03749999999999994</v>
      </c>
      <c r="C56" s="4">
        <f aca="true" t="shared" si="5" ref="C56:C67">-($D$2*B56^$D$3)*(1-B56^$D$4)</f>
        <v>-0.020529091148065667</v>
      </c>
      <c r="D56" s="4">
        <f t="shared" si="1"/>
        <v>0.00464757082467787</v>
      </c>
      <c r="E56" s="4">
        <f t="shared" si="2"/>
        <v>-0.0158815203233878</v>
      </c>
      <c r="G56" s="2" t="str">
        <f t="shared" si="3"/>
        <v>0.03750        -0.01588</v>
      </c>
      <c r="M56" s="1"/>
      <c r="N56" s="2"/>
      <c r="O56" s="2"/>
      <c r="P56" s="2"/>
      <c r="Q56" s="2"/>
      <c r="R56" s="2"/>
      <c r="S56" s="2"/>
      <c r="T56" s="24"/>
      <c r="U56" s="24"/>
      <c r="V56" s="2"/>
      <c r="W56" s="1"/>
      <c r="X56" s="1"/>
      <c r="Y56" s="2"/>
      <c r="Z56" s="2"/>
      <c r="AA56" s="24"/>
      <c r="AB56" s="24"/>
      <c r="AC56" s="24"/>
      <c r="AD56" s="33"/>
      <c r="AE56" s="2"/>
      <c r="AF56" s="2"/>
      <c r="AG56" s="2"/>
      <c r="AH56" s="2"/>
      <c r="AJ56" s="36"/>
    </row>
    <row r="57" spans="1:50" ht="12.75">
      <c r="A57" s="20"/>
      <c r="B57" s="9">
        <v>0.02500000000000006</v>
      </c>
      <c r="C57" s="4">
        <f t="shared" si="5"/>
        <v>-0.016954738762960508</v>
      </c>
      <c r="D57" s="4">
        <f t="shared" si="1"/>
        <v>0.003794731709884407</v>
      </c>
      <c r="E57" s="4">
        <f t="shared" si="2"/>
        <v>-0.0131600070530761</v>
      </c>
      <c r="G57" s="2" t="str">
        <f t="shared" si="3"/>
        <v>0.02500        -0.01316</v>
      </c>
      <c r="M57" s="1"/>
      <c r="N57" s="2"/>
      <c r="O57" s="2"/>
      <c r="P57" s="2"/>
      <c r="Q57" s="2"/>
      <c r="R57" s="2"/>
      <c r="S57" s="2"/>
      <c r="T57" s="24"/>
      <c r="U57" s="24"/>
      <c r="V57" s="2"/>
      <c r="W57" s="1"/>
      <c r="X57" s="1"/>
      <c r="Y57" s="2"/>
      <c r="Z57" s="2"/>
      <c r="AA57" s="24"/>
      <c r="AB57" s="24"/>
      <c r="AC57" s="24"/>
      <c r="AD57" s="33"/>
      <c r="AE57" s="2"/>
      <c r="AF57" s="2"/>
      <c r="AG57" s="2"/>
      <c r="AH57" s="2"/>
      <c r="AJ57" s="36"/>
      <c r="AW57" s="1">
        <f>5/60</f>
        <v>0.08333333333333333</v>
      </c>
      <c r="AX57" s="1">
        <f>ASIN(AW57)</f>
        <v>0.08343008661061499</v>
      </c>
    </row>
    <row r="58" spans="2:50" ht="12.75">
      <c r="B58" s="9">
        <v>0.016666666666666607</v>
      </c>
      <c r="C58" s="4">
        <f t="shared" si="5"/>
        <v>-0.013981441185253537</v>
      </c>
      <c r="D58" s="4">
        <f t="shared" si="1"/>
        <v>0.003098386437892882</v>
      </c>
      <c r="E58" s="4">
        <f t="shared" si="2"/>
        <v>-0.010883054747360656</v>
      </c>
      <c r="G58" s="2" t="str">
        <f t="shared" si="3"/>
        <v>0.01667        -0.01088</v>
      </c>
      <c r="M58" s="1"/>
      <c r="N58" s="2"/>
      <c r="O58" s="2"/>
      <c r="P58" s="2"/>
      <c r="Q58" s="2"/>
      <c r="R58" s="2"/>
      <c r="S58" s="2"/>
      <c r="T58" s="24"/>
      <c r="U58" s="24"/>
      <c r="V58" s="2"/>
      <c r="W58" s="1"/>
      <c r="X58" s="1"/>
      <c r="Y58" s="2"/>
      <c r="Z58" s="2"/>
      <c r="AA58" s="24"/>
      <c r="AB58" s="24"/>
      <c r="AC58" s="24"/>
      <c r="AD58" s="33"/>
      <c r="AE58" s="2"/>
      <c r="AF58" s="2"/>
      <c r="AG58" s="2"/>
      <c r="AH58" s="2"/>
      <c r="AJ58" s="36"/>
      <c r="AW58" s="1"/>
      <c r="AX58" s="1"/>
    </row>
    <row r="59" spans="2:50" ht="12.75">
      <c r="B59" s="9">
        <v>0.011666666666666714</v>
      </c>
      <c r="C59" s="4">
        <f t="shared" si="5"/>
        <v>-0.011791982888760181</v>
      </c>
      <c r="D59" s="4">
        <f t="shared" si="1"/>
        <v>0.0025922962313376604</v>
      </c>
      <c r="E59" s="4">
        <f t="shared" si="2"/>
        <v>-0.009199686657422521</v>
      </c>
      <c r="G59" s="2" t="str">
        <f t="shared" si="3"/>
        <v>0.01167        -0.00920</v>
      </c>
      <c r="M59" s="1"/>
      <c r="N59" s="2"/>
      <c r="O59" s="2"/>
      <c r="P59" s="2"/>
      <c r="Q59" s="2"/>
      <c r="R59" s="2"/>
      <c r="S59" s="2"/>
      <c r="T59" s="24"/>
      <c r="U59" s="24"/>
      <c r="V59" s="2"/>
      <c r="W59" s="1"/>
      <c r="X59" s="1"/>
      <c r="Y59" s="2"/>
      <c r="Z59" s="2"/>
      <c r="AA59" s="24"/>
      <c r="AB59" s="24"/>
      <c r="AC59" s="24"/>
      <c r="AD59" s="33"/>
      <c r="AE59" s="2"/>
      <c r="AF59" s="2"/>
      <c r="AG59" s="2"/>
      <c r="AH59" s="2"/>
      <c r="AJ59" s="36"/>
      <c r="AW59" s="1">
        <f>0.25/6</f>
        <v>0.041666666666666664</v>
      </c>
      <c r="AX59" s="1">
        <f>ASIN(AW59)</f>
        <v>0.041678732422577865</v>
      </c>
    </row>
    <row r="60" spans="2:36" ht="12.75">
      <c r="B60" s="9">
        <v>0.007833333333333284</v>
      </c>
      <c r="C60" s="4">
        <f t="shared" si="5"/>
        <v>-0.009745254195051355</v>
      </c>
      <c r="D60" s="4">
        <f t="shared" si="1"/>
        <v>0.0021241468795784656</v>
      </c>
      <c r="E60" s="4">
        <f t="shared" si="2"/>
        <v>-0.007621107315472889</v>
      </c>
      <c r="G60" s="2" t="str">
        <f t="shared" si="3"/>
        <v>0.00783        -0.00762</v>
      </c>
      <c r="M60" s="1"/>
      <c r="N60" s="2"/>
      <c r="O60" s="2"/>
      <c r="P60" s="2"/>
      <c r="Q60" s="2"/>
      <c r="R60" s="2"/>
      <c r="S60" s="2"/>
      <c r="T60" s="24"/>
      <c r="U60" s="24"/>
      <c r="V60" s="2"/>
      <c r="W60" s="1"/>
      <c r="X60" s="1"/>
      <c r="Y60" s="2"/>
      <c r="Z60" s="2"/>
      <c r="AA60" s="24"/>
      <c r="AB60" s="24"/>
      <c r="AC60" s="24"/>
      <c r="AD60" s="33"/>
      <c r="AE60" s="2"/>
      <c r="AF60" s="2"/>
      <c r="AG60" s="2"/>
      <c r="AH60" s="2"/>
      <c r="AJ60" s="36"/>
    </row>
    <row r="61" spans="1:36" ht="12.75">
      <c r="A61" s="20"/>
      <c r="B61" s="9">
        <v>0.004833333333333319</v>
      </c>
      <c r="C61" s="4">
        <f t="shared" si="5"/>
        <v>-0.007732011316270911</v>
      </c>
      <c r="D61" s="4">
        <f t="shared" si="1"/>
        <v>0.001668532288258547</v>
      </c>
      <c r="E61" s="4">
        <f t="shared" si="2"/>
        <v>-0.006063479028012364</v>
      </c>
      <c r="G61" s="2" t="str">
        <f t="shared" si="3"/>
        <v>0.00483        -0.00606</v>
      </c>
      <c r="M61" s="1"/>
      <c r="N61" s="2"/>
      <c r="O61" s="2"/>
      <c r="P61" s="2"/>
      <c r="Q61" s="2"/>
      <c r="R61" s="2"/>
      <c r="S61" s="2"/>
      <c r="T61" s="24"/>
      <c r="U61" s="24"/>
      <c r="V61" s="2"/>
      <c r="W61" s="1"/>
      <c r="X61" s="1"/>
      <c r="Y61" s="2"/>
      <c r="Z61" s="2"/>
      <c r="AA61" s="24"/>
      <c r="AB61" s="24"/>
      <c r="AC61" s="24"/>
      <c r="AD61" s="33"/>
      <c r="AE61" s="2"/>
      <c r="AF61" s="2"/>
      <c r="AG61" s="2"/>
      <c r="AH61" s="2"/>
      <c r="AJ61" s="36"/>
    </row>
    <row r="62" spans="2:36" ht="12.75">
      <c r="B62" s="9">
        <v>0.002833333333333391</v>
      </c>
      <c r="C62" s="4">
        <f t="shared" si="5"/>
        <v>-0.005984631011747974</v>
      </c>
      <c r="D62" s="4">
        <f t="shared" si="1"/>
        <v>0.0012774975537313894</v>
      </c>
      <c r="E62" s="4">
        <f t="shared" si="2"/>
        <v>-0.004707133458016584</v>
      </c>
      <c r="G62" s="2" t="str">
        <f t="shared" si="3"/>
        <v>0.00283        -0.00471</v>
      </c>
      <c r="M62" s="1"/>
      <c r="N62" s="2"/>
      <c r="O62" s="2"/>
      <c r="P62" s="2"/>
      <c r="Q62" s="2"/>
      <c r="R62" s="2"/>
      <c r="S62" s="2"/>
      <c r="T62" s="24"/>
      <c r="U62" s="24"/>
      <c r="V62" s="2"/>
      <c r="W62" s="1"/>
      <c r="X62" s="1"/>
      <c r="Y62" s="2"/>
      <c r="Z62" s="2"/>
      <c r="AA62" s="24"/>
      <c r="AB62" s="24"/>
      <c r="AC62" s="24"/>
      <c r="AD62" s="33"/>
      <c r="AE62" s="2"/>
      <c r="AF62" s="2"/>
      <c r="AG62" s="2"/>
      <c r="AH62" s="2"/>
      <c r="AJ62" s="36"/>
    </row>
    <row r="63" spans="2:36" ht="12.75">
      <c r="B63" s="9">
        <v>0.0015000000000000568</v>
      </c>
      <c r="C63" s="4">
        <f t="shared" si="5"/>
        <v>-0.0044106091427637585</v>
      </c>
      <c r="D63" s="4">
        <f aca="true" t="shared" si="6" ref="D63:D94">($D$5*B63^$D$6)*(1-B63^$D$7)</f>
        <v>0.0009295160030850921</v>
      </c>
      <c r="E63" s="4">
        <f aca="true" t="shared" si="7" ref="E63:E94">C63+D63</f>
        <v>-0.0034810931396786664</v>
      </c>
      <c r="G63" s="2" t="str">
        <f aca="true" t="shared" si="8" ref="G63:G94">TEXT(B63,"0.00000")&amp;"        "&amp;TEXT(E63,"0.00000")</f>
        <v>0.00150        -0.00348</v>
      </c>
      <c r="M63" s="1"/>
      <c r="N63" s="2"/>
      <c r="O63" s="2"/>
      <c r="P63" s="2"/>
      <c r="Q63" s="2"/>
      <c r="R63" s="2"/>
      <c r="S63" s="2"/>
      <c r="T63" s="24"/>
      <c r="U63" s="24"/>
      <c r="V63" s="2"/>
      <c r="W63" s="1"/>
      <c r="X63" s="1"/>
      <c r="Y63" s="2"/>
      <c r="Z63" s="2"/>
      <c r="AA63" s="24"/>
      <c r="AB63" s="24"/>
      <c r="AC63" s="24"/>
      <c r="AD63" s="33"/>
      <c r="AE63" s="2"/>
      <c r="AF63" s="2"/>
      <c r="AG63" s="2"/>
      <c r="AH63" s="2"/>
      <c r="AJ63" s="36"/>
    </row>
    <row r="64" spans="2:36" ht="12.75">
      <c r="B64" s="9">
        <v>0.0008333333333333156</v>
      </c>
      <c r="C64" s="4">
        <f t="shared" si="5"/>
        <v>-0.003326461905356948</v>
      </c>
      <c r="D64" s="4">
        <f t="shared" si="6"/>
        <v>0.0006928203230272094</v>
      </c>
      <c r="E64" s="4">
        <f t="shared" si="7"/>
        <v>-0.0026336415823297386</v>
      </c>
      <c r="G64" s="2" t="str">
        <f t="shared" si="8"/>
        <v>0.00083        -0.00263</v>
      </c>
      <c r="M64" s="1"/>
      <c r="N64" s="2"/>
      <c r="O64" s="2"/>
      <c r="P64" s="2"/>
      <c r="Q64" s="2"/>
      <c r="R64" s="2"/>
      <c r="S64" s="2"/>
      <c r="T64" s="24"/>
      <c r="U64" s="24"/>
      <c r="V64" s="2"/>
      <c r="W64" s="1"/>
      <c r="X64" s="1"/>
      <c r="Y64" s="2"/>
      <c r="Z64" s="2"/>
      <c r="AA64" s="24"/>
      <c r="AB64" s="24"/>
      <c r="AC64" s="24"/>
      <c r="AD64" s="33"/>
      <c r="AE64" s="2"/>
      <c r="AF64" s="2"/>
      <c r="AG64" s="2"/>
      <c r="AH64" s="2"/>
      <c r="AJ64" s="36"/>
    </row>
    <row r="65" spans="2:36" ht="12.75">
      <c r="B65" s="9">
        <v>0.0004166666666667318</v>
      </c>
      <c r="C65" s="4">
        <f t="shared" si="5"/>
        <v>-0.0023850358434747976</v>
      </c>
      <c r="D65" s="4">
        <f t="shared" si="6"/>
        <v>0.0004898979485566591</v>
      </c>
      <c r="E65" s="4">
        <f t="shared" si="7"/>
        <v>-0.0018951378949181386</v>
      </c>
      <c r="G65" s="2" t="str">
        <f t="shared" si="8"/>
        <v>0.00042        -0.00190</v>
      </c>
      <c r="M65" s="1"/>
      <c r="N65" s="2"/>
      <c r="O65" s="2"/>
      <c r="P65" s="2"/>
      <c r="Q65" s="2"/>
      <c r="R65" s="2"/>
      <c r="S65" s="2"/>
      <c r="T65" s="24"/>
      <c r="U65" s="24"/>
      <c r="V65" s="2"/>
      <c r="W65" s="1"/>
      <c r="X65" s="1"/>
      <c r="Y65" s="2"/>
      <c r="Z65" s="2"/>
      <c r="AA65" s="24"/>
      <c r="AB65" s="24"/>
      <c r="AC65" s="24"/>
      <c r="AD65" s="33"/>
      <c r="AE65" s="2"/>
      <c r="AF65" s="2"/>
      <c r="AG65" s="2"/>
      <c r="AH65" s="2"/>
      <c r="AJ65" s="36"/>
    </row>
    <row r="66" spans="1:36" ht="12.75">
      <c r="A66" s="20"/>
      <c r="B66" s="9">
        <v>0.00016666666666672233</v>
      </c>
      <c r="C66" s="4">
        <f t="shared" si="5"/>
        <v>-0.0015363369131744882</v>
      </c>
      <c r="D66" s="4">
        <f t="shared" si="6"/>
        <v>0.0003098386676966449</v>
      </c>
      <c r="E66" s="4">
        <f t="shared" si="7"/>
        <v>-0.0012264982454778433</v>
      </c>
      <c r="G66" s="2" t="str">
        <f t="shared" si="8"/>
        <v>0.00017        -0.00123</v>
      </c>
      <c r="M66" s="1"/>
      <c r="N66" s="2"/>
      <c r="O66" s="2"/>
      <c r="P66" s="2"/>
      <c r="Q66" s="2"/>
      <c r="R66" s="2"/>
      <c r="S66" s="2"/>
      <c r="T66" s="24"/>
      <c r="U66" s="24"/>
      <c r="V66" s="2"/>
      <c r="W66" s="1"/>
      <c r="X66" s="1"/>
      <c r="Y66" s="2"/>
      <c r="Z66" s="2"/>
      <c r="AA66" s="24"/>
      <c r="AB66" s="24"/>
      <c r="AC66" s="24"/>
      <c r="AD66" s="33"/>
      <c r="AE66" s="2"/>
      <c r="AF66" s="2"/>
      <c r="AG66" s="2"/>
      <c r="AH66" s="2"/>
      <c r="AJ66" s="36"/>
    </row>
    <row r="67" spans="1:36" ht="12.75">
      <c r="A67" s="20"/>
      <c r="B67" s="6">
        <v>0</v>
      </c>
      <c r="C67" s="4">
        <f t="shared" si="5"/>
        <v>0</v>
      </c>
      <c r="D67" s="4">
        <f t="shared" si="6"/>
        <v>0</v>
      </c>
      <c r="E67" s="4">
        <f t="shared" si="7"/>
        <v>0</v>
      </c>
      <c r="G67" s="2" t="str">
        <f t="shared" si="8"/>
        <v>0.00000        0.00000</v>
      </c>
      <c r="M67" s="1"/>
      <c r="N67" s="2"/>
      <c r="O67" s="2"/>
      <c r="P67" s="2"/>
      <c r="Q67" s="2"/>
      <c r="R67" s="2"/>
      <c r="S67" s="2"/>
      <c r="T67" s="24"/>
      <c r="U67" s="24"/>
      <c r="V67" s="2"/>
      <c r="W67" s="1"/>
      <c r="X67" s="1"/>
      <c r="Y67" s="2"/>
      <c r="Z67" s="2"/>
      <c r="AA67" s="24"/>
      <c r="AB67" s="24"/>
      <c r="AC67" s="24"/>
      <c r="AD67" s="33"/>
      <c r="AE67" s="2"/>
      <c r="AF67" s="2"/>
      <c r="AG67" s="2"/>
      <c r="AH67" s="2"/>
      <c r="AJ67" s="36"/>
    </row>
    <row r="68" spans="1:36" ht="12.75">
      <c r="A68" s="20"/>
      <c r="B68" s="9">
        <v>0.00016666666666672233</v>
      </c>
      <c r="C68" s="4">
        <f>($D$2*B68^$D$3)*(1-B68^$D$4)</f>
        <v>0.0015363369131744882</v>
      </c>
      <c r="D68" s="4">
        <f t="shared" si="6"/>
        <v>0.0003098386676966449</v>
      </c>
      <c r="E68" s="4">
        <f t="shared" si="7"/>
        <v>0.0018461755808711331</v>
      </c>
      <c r="G68" s="2" t="str">
        <f t="shared" si="8"/>
        <v>0.00017        0.00185</v>
      </c>
      <c r="M68" s="1"/>
      <c r="N68" s="2"/>
      <c r="O68" s="2"/>
      <c r="P68" s="2"/>
      <c r="Q68" s="2"/>
      <c r="R68" s="2"/>
      <c r="S68" s="2"/>
      <c r="T68" s="24"/>
      <c r="U68" s="24"/>
      <c r="V68" s="2"/>
      <c r="W68" s="1"/>
      <c r="X68" s="1"/>
      <c r="Y68" s="2"/>
      <c r="Z68" s="2"/>
      <c r="AA68" s="24"/>
      <c r="AB68" s="24"/>
      <c r="AC68" s="24"/>
      <c r="AD68" s="33"/>
      <c r="AE68" s="2"/>
      <c r="AF68" s="2"/>
      <c r="AG68" s="2"/>
      <c r="AH68" s="2"/>
      <c r="AJ68" s="36"/>
    </row>
    <row r="69" spans="1:49" ht="12.75">
      <c r="A69" s="20"/>
      <c r="B69" s="9">
        <v>0.0004166666666667318</v>
      </c>
      <c r="C69" s="4">
        <f aca="true" t="shared" si="9" ref="C69:C103">($D$2*B69^$D$3)*(1-B69^$D$4)</f>
        <v>0.0023850358434747976</v>
      </c>
      <c r="D69" s="4">
        <f t="shared" si="6"/>
        <v>0.0004898979485566591</v>
      </c>
      <c r="E69" s="4">
        <f t="shared" si="7"/>
        <v>0.0028749337920314566</v>
      </c>
      <c r="G69" s="2" t="str">
        <f t="shared" si="8"/>
        <v>0.00042        0.00287</v>
      </c>
      <c r="M69" s="1"/>
      <c r="N69" s="2"/>
      <c r="O69" s="2"/>
      <c r="P69" s="2"/>
      <c r="Q69" s="2"/>
      <c r="R69" s="2"/>
      <c r="S69" s="2"/>
      <c r="T69" s="24"/>
      <c r="U69" s="24"/>
      <c r="V69" s="2"/>
      <c r="W69" s="1"/>
      <c r="X69" s="1"/>
      <c r="Y69" s="2"/>
      <c r="Z69" s="2"/>
      <c r="AA69" s="24"/>
      <c r="AB69" s="24"/>
      <c r="AC69" s="24"/>
      <c r="AD69" s="33"/>
      <c r="AE69" s="2"/>
      <c r="AF69" s="2"/>
      <c r="AG69" s="2"/>
      <c r="AH69" s="2"/>
      <c r="AJ69" s="36"/>
      <c r="AW69" t="s">
        <v>10</v>
      </c>
    </row>
    <row r="70" spans="1:50" ht="12.75">
      <c r="A70" s="20"/>
      <c r="B70" s="9">
        <v>0.0008333333333333156</v>
      </c>
      <c r="C70" s="4">
        <f t="shared" si="9"/>
        <v>0.003326461905356948</v>
      </c>
      <c r="D70" s="4">
        <f t="shared" si="6"/>
        <v>0.0006928203230272094</v>
      </c>
      <c r="E70" s="4">
        <f t="shared" si="7"/>
        <v>0.004019282228384158</v>
      </c>
      <c r="G70" s="2" t="str">
        <f t="shared" si="8"/>
        <v>0.00083        0.00402</v>
      </c>
      <c r="M70" s="1"/>
      <c r="N70" s="2"/>
      <c r="O70" s="2"/>
      <c r="P70" s="2"/>
      <c r="Q70" s="2"/>
      <c r="R70" s="2"/>
      <c r="S70" s="2"/>
      <c r="T70" s="24"/>
      <c r="U70" s="24"/>
      <c r="V70" s="2"/>
      <c r="W70" s="1"/>
      <c r="X70" s="1"/>
      <c r="Y70" s="2"/>
      <c r="Z70" s="2"/>
      <c r="AA70" s="24"/>
      <c r="AB70" s="24"/>
      <c r="AC70" s="24"/>
      <c r="AD70" s="33"/>
      <c r="AE70" s="2"/>
      <c r="AF70" s="2"/>
      <c r="AG70" s="2"/>
      <c r="AH70" s="2"/>
      <c r="AJ70" s="36"/>
      <c r="AW70" t="s">
        <v>17</v>
      </c>
      <c r="AX70" s="5" t="e">
        <f>#REF!</f>
        <v>#REF!</v>
      </c>
    </row>
    <row r="71" spans="1:50" ht="12.75">
      <c r="A71" s="20"/>
      <c r="B71" s="9">
        <v>0.0015000000000000568</v>
      </c>
      <c r="C71" s="4">
        <f t="shared" si="9"/>
        <v>0.0044106091427637585</v>
      </c>
      <c r="D71" s="4">
        <f t="shared" si="6"/>
        <v>0.0009295160030850921</v>
      </c>
      <c r="E71" s="4">
        <f t="shared" si="7"/>
        <v>0.005340125145848851</v>
      </c>
      <c r="G71" s="2" t="str">
        <f t="shared" si="8"/>
        <v>0.00150        0.00534</v>
      </c>
      <c r="M71" s="1"/>
      <c r="N71" s="2"/>
      <c r="O71" s="2"/>
      <c r="P71" s="2"/>
      <c r="Q71" s="2"/>
      <c r="R71" s="2"/>
      <c r="S71" s="2"/>
      <c r="T71" s="24"/>
      <c r="U71" s="24"/>
      <c r="V71" s="2"/>
      <c r="W71" s="1"/>
      <c r="X71" s="1"/>
      <c r="Y71" s="2"/>
      <c r="Z71" s="2"/>
      <c r="AA71" s="24"/>
      <c r="AB71" s="24"/>
      <c r="AC71" s="24"/>
      <c r="AD71" s="33"/>
      <c r="AE71" s="2"/>
      <c r="AF71" s="2"/>
      <c r="AG71" s="2"/>
      <c r="AH71" s="2"/>
      <c r="AJ71" s="36"/>
      <c r="AW71" t="s">
        <v>13</v>
      </c>
      <c r="AX71" s="2">
        <f>7+17/32</f>
        <v>7.53125</v>
      </c>
    </row>
    <row r="72" spans="1:50" ht="12.75">
      <c r="A72" s="20"/>
      <c r="B72" s="9">
        <v>0.002833333333333391</v>
      </c>
      <c r="C72" s="4">
        <f t="shared" si="9"/>
        <v>0.005984631011747974</v>
      </c>
      <c r="D72" s="4">
        <f t="shared" si="6"/>
        <v>0.0012774975537313894</v>
      </c>
      <c r="E72" s="4">
        <f t="shared" si="7"/>
        <v>0.0072621285654793635</v>
      </c>
      <c r="G72" s="2" t="str">
        <f t="shared" si="8"/>
        <v>0.00283        0.00726</v>
      </c>
      <c r="M72" s="1"/>
      <c r="N72" s="2"/>
      <c r="O72" s="2"/>
      <c r="P72" s="2"/>
      <c r="Q72" s="2"/>
      <c r="R72" s="2"/>
      <c r="S72" s="2"/>
      <c r="T72" s="24"/>
      <c r="U72" s="24"/>
      <c r="V72" s="2"/>
      <c r="W72" s="1"/>
      <c r="X72" s="1"/>
      <c r="Y72" s="2"/>
      <c r="Z72" s="2"/>
      <c r="AA72" s="24"/>
      <c r="AB72" s="24"/>
      <c r="AC72" s="24"/>
      <c r="AD72" s="33"/>
      <c r="AE72" s="2"/>
      <c r="AF72" s="2"/>
      <c r="AG72" s="2"/>
      <c r="AH72" s="2"/>
      <c r="AJ72" s="36"/>
      <c r="AW72" t="s">
        <v>14</v>
      </c>
      <c r="AX72">
        <f>1+3/8</f>
        <v>1.375</v>
      </c>
    </row>
    <row r="73" spans="1:50" ht="12.75">
      <c r="A73" s="20"/>
      <c r="B73" s="9">
        <v>0.004833333333333319</v>
      </c>
      <c r="C73" s="4">
        <f t="shared" si="9"/>
        <v>0.007732011316270911</v>
      </c>
      <c r="D73" s="4">
        <f t="shared" si="6"/>
        <v>0.001668532288258547</v>
      </c>
      <c r="E73" s="4">
        <f t="shared" si="7"/>
        <v>0.009400543604529459</v>
      </c>
      <c r="G73" s="2" t="str">
        <f t="shared" si="8"/>
        <v>0.00483        0.00940</v>
      </c>
      <c r="M73" s="1"/>
      <c r="N73" s="2"/>
      <c r="O73" s="2"/>
      <c r="U73" s="1"/>
      <c r="V73" s="1"/>
      <c r="AB73" s="25"/>
      <c r="AC73" s="2"/>
      <c r="AD73" s="2"/>
      <c r="AE73" s="2"/>
      <c r="AI73" s="36"/>
      <c r="AW73" t="s">
        <v>9</v>
      </c>
      <c r="AX73" s="1">
        <v>3</v>
      </c>
    </row>
    <row r="74" spans="1:50" ht="12.75">
      <c r="A74" s="20"/>
      <c r="B74" s="9">
        <v>0.007833333333333284</v>
      </c>
      <c r="C74" s="4">
        <f t="shared" si="9"/>
        <v>0.009745254195051355</v>
      </c>
      <c r="D74" s="4">
        <f t="shared" si="6"/>
        <v>0.0021241468795784656</v>
      </c>
      <c r="E74" s="4">
        <f t="shared" si="7"/>
        <v>0.011869401074629821</v>
      </c>
      <c r="G74" s="2" t="str">
        <f t="shared" si="8"/>
        <v>0.00783        0.01187</v>
      </c>
      <c r="M74" s="1"/>
      <c r="N74" s="2"/>
      <c r="O74" s="2"/>
      <c r="U74" s="1"/>
      <c r="V74" s="1"/>
      <c r="AB74" s="2"/>
      <c r="AC74" s="2"/>
      <c r="AD74" s="2"/>
      <c r="AE74" s="2"/>
      <c r="AI74" s="36"/>
      <c r="AW74" t="s">
        <v>15</v>
      </c>
      <c r="AX74">
        <v>2.5</v>
      </c>
    </row>
    <row r="75" spans="1:35" ht="12.75">
      <c r="A75" s="20"/>
      <c r="B75" s="9">
        <v>0.011666666666666714</v>
      </c>
      <c r="C75" s="4">
        <f t="shared" si="9"/>
        <v>0.011791982888760181</v>
      </c>
      <c r="D75" s="4">
        <f t="shared" si="6"/>
        <v>0.0025922962313376604</v>
      </c>
      <c r="E75" s="4">
        <f t="shared" si="7"/>
        <v>0.014384279120097841</v>
      </c>
      <c r="G75" s="2" t="str">
        <f t="shared" si="8"/>
        <v>0.01167        0.01438</v>
      </c>
      <c r="M75" s="1"/>
      <c r="N75" s="2"/>
      <c r="O75" s="2"/>
      <c r="U75" s="1"/>
      <c r="AB75" s="25"/>
      <c r="AC75" s="2"/>
      <c r="AD75" s="2"/>
      <c r="AE75" s="2"/>
      <c r="AI75" s="36"/>
    </row>
    <row r="76" spans="1:35" ht="12.75">
      <c r="A76" s="20"/>
      <c r="B76" s="9">
        <v>0.016666666666666607</v>
      </c>
      <c r="C76" s="4">
        <f t="shared" si="9"/>
        <v>0.013981441185253537</v>
      </c>
      <c r="D76" s="4">
        <f t="shared" si="6"/>
        <v>0.003098386437892882</v>
      </c>
      <c r="E76" s="4">
        <f t="shared" si="7"/>
        <v>0.01707982762314642</v>
      </c>
      <c r="G76" s="2" t="str">
        <f t="shared" si="8"/>
        <v>0.01667        0.01708</v>
      </c>
      <c r="M76" s="1"/>
      <c r="N76" s="2"/>
      <c r="O76" s="2"/>
      <c r="U76" s="1"/>
      <c r="AA76" s="25"/>
      <c r="AB76" s="2"/>
      <c r="AC76" s="2"/>
      <c r="AD76" s="2"/>
      <c r="AI76" s="36"/>
    </row>
    <row r="77" spans="1:35" ht="12.75">
      <c r="A77" s="20"/>
      <c r="B77" s="9">
        <v>0.02500000000000006</v>
      </c>
      <c r="C77" s="4">
        <f t="shared" si="9"/>
        <v>0.016954738762960508</v>
      </c>
      <c r="D77" s="4">
        <f t="shared" si="6"/>
        <v>0.003794731709884407</v>
      </c>
      <c r="E77" s="4">
        <f t="shared" si="7"/>
        <v>0.020749470472844915</v>
      </c>
      <c r="G77" s="2" t="str">
        <f t="shared" si="8"/>
        <v>0.02500        0.02075</v>
      </c>
      <c r="M77" s="1"/>
      <c r="N77" s="2"/>
      <c r="O77" s="2"/>
      <c r="U77" s="1"/>
      <c r="Z77" s="25"/>
      <c r="AA77" s="2"/>
      <c r="AB77" s="2"/>
      <c r="AC77" s="2"/>
      <c r="AI77" s="36"/>
    </row>
    <row r="78" spans="1:35" ht="12.75">
      <c r="A78" s="20"/>
      <c r="B78" s="9">
        <v>0.03749999999999994</v>
      </c>
      <c r="C78" s="4">
        <f t="shared" si="9"/>
        <v>0.020529091148065667</v>
      </c>
      <c r="D78" s="4">
        <f t="shared" si="6"/>
        <v>0.00464757082467787</v>
      </c>
      <c r="E78" s="4">
        <f t="shared" si="7"/>
        <v>0.025176661972743535</v>
      </c>
      <c r="G78" s="2" t="str">
        <f t="shared" si="8"/>
        <v>0.03750        0.02518</v>
      </c>
      <c r="M78" s="1"/>
      <c r="N78" s="2"/>
      <c r="O78" s="2"/>
      <c r="U78" s="1"/>
      <c r="Z78" s="25"/>
      <c r="AA78" s="2"/>
      <c r="AB78" s="2"/>
      <c r="AC78" s="2"/>
      <c r="AI78" s="36"/>
    </row>
    <row r="79" spans="1:35" ht="12.75">
      <c r="A79" s="20"/>
      <c r="B79" s="9">
        <v>0.054166666666666696</v>
      </c>
      <c r="C79" s="4">
        <f t="shared" si="9"/>
        <v>0.02436024380721728</v>
      </c>
      <c r="D79" s="4">
        <f t="shared" si="6"/>
        <v>0.005585647932937279</v>
      </c>
      <c r="E79" s="4">
        <f t="shared" si="7"/>
        <v>0.029945891740154558</v>
      </c>
      <c r="G79" s="2" t="str">
        <f t="shared" si="8"/>
        <v>0.05417        0.02995</v>
      </c>
      <c r="M79" s="1"/>
      <c r="N79" s="2"/>
      <c r="U79" s="1"/>
      <c r="Z79" s="25"/>
      <c r="AA79" s="2"/>
      <c r="AB79" s="2"/>
      <c r="AC79" s="2"/>
      <c r="AI79" s="36"/>
    </row>
    <row r="80" spans="1:35" ht="12.75">
      <c r="A80" s="20"/>
      <c r="B80" s="9">
        <v>0.08333333333333333</v>
      </c>
      <c r="C80" s="4">
        <f t="shared" si="9"/>
        <v>0.02960859394500335</v>
      </c>
      <c r="D80" s="11">
        <f t="shared" si="6"/>
        <v>0.006927869115536394</v>
      </c>
      <c r="E80" s="11">
        <f t="shared" si="7"/>
        <v>0.036536463060539745</v>
      </c>
      <c r="F80" s="12"/>
      <c r="G80" s="13" t="str">
        <f t="shared" si="8"/>
        <v>0.08333        0.03654</v>
      </c>
      <c r="M80" s="1"/>
      <c r="N80" s="2"/>
      <c r="U80" s="1"/>
      <c r="Z80" s="25"/>
      <c r="AA80" s="2"/>
      <c r="AB80" s="2"/>
      <c r="AC80" s="2"/>
      <c r="AI80" s="36"/>
    </row>
    <row r="81" spans="1:35" ht="12.75">
      <c r="A81" s="20"/>
      <c r="B81" s="9">
        <v>0.125</v>
      </c>
      <c r="C81" s="4">
        <f t="shared" si="9"/>
        <v>0.035227877680963283</v>
      </c>
      <c r="D81" s="4">
        <f t="shared" si="6"/>
        <v>0.008483209772340563</v>
      </c>
      <c r="E81" s="4">
        <f t="shared" si="7"/>
        <v>0.04371108745330385</v>
      </c>
      <c r="G81" s="2" t="str">
        <f t="shared" si="8"/>
        <v>0.12500        0.04371</v>
      </c>
      <c r="M81" s="1"/>
      <c r="N81" s="2"/>
      <c r="AI81" s="36"/>
    </row>
    <row r="82" spans="1:35" ht="12.75">
      <c r="A82" s="20"/>
      <c r="B82" s="9">
        <v>0.16666666666666666</v>
      </c>
      <c r="C82" s="4">
        <f t="shared" si="9"/>
        <v>0.039435198264437546</v>
      </c>
      <c r="D82" s="4">
        <f t="shared" si="6"/>
        <v>0.009790398817605605</v>
      </c>
      <c r="E82" s="4">
        <f t="shared" si="7"/>
        <v>0.04922559708204315</v>
      </c>
      <c r="G82" s="2" t="str">
        <f t="shared" si="8"/>
        <v>0.16667        0.04923</v>
      </c>
      <c r="M82" s="1"/>
      <c r="N82" s="2"/>
      <c r="AI82" s="36"/>
    </row>
    <row r="83" spans="1:35" ht="12.75">
      <c r="A83" s="20"/>
      <c r="B83" s="9">
        <v>0.20833333333333334</v>
      </c>
      <c r="C83" s="4">
        <f t="shared" si="9"/>
        <v>0.042619588008987755</v>
      </c>
      <c r="D83" s="4">
        <f t="shared" si="6"/>
        <v>0.010933815142770621</v>
      </c>
      <c r="E83" s="4">
        <f t="shared" si="7"/>
        <v>0.053553403151758376</v>
      </c>
      <c r="G83" s="2" t="str">
        <f t="shared" si="8"/>
        <v>0.20833        0.05355</v>
      </c>
      <c r="M83" s="1"/>
      <c r="N83" s="2"/>
      <c r="AI83" s="36"/>
    </row>
    <row r="84" spans="1:35" ht="12.75">
      <c r="A84" s="20"/>
      <c r="B84" s="9">
        <v>0.25</v>
      </c>
      <c r="C84" s="4">
        <f t="shared" si="9"/>
        <v>0.044979979916202915</v>
      </c>
      <c r="D84" s="4">
        <f t="shared" si="6"/>
        <v>0.011953125</v>
      </c>
      <c r="E84" s="4">
        <f t="shared" si="7"/>
        <v>0.05693310491620292</v>
      </c>
      <c r="G84" s="2" t="str">
        <f t="shared" si="8"/>
        <v>0.25000        0.05693</v>
      </c>
      <c r="M84" s="1"/>
      <c r="N84" s="2"/>
      <c r="AI84" s="36"/>
    </row>
    <row r="85" spans="1:35" ht="12.75">
      <c r="A85" s="20"/>
      <c r="B85" s="9">
        <v>0.2916666666666667</v>
      </c>
      <c r="C85" s="4">
        <f t="shared" si="9"/>
        <v>0.04663438913943129</v>
      </c>
      <c r="D85" s="4">
        <f t="shared" si="6"/>
        <v>0.012867681613727871</v>
      </c>
      <c r="E85" s="4">
        <f t="shared" si="7"/>
        <v>0.059502070753159164</v>
      </c>
      <c r="G85" s="2" t="str">
        <f t="shared" si="8"/>
        <v>0.29167        0.05950</v>
      </c>
      <c r="M85" s="1"/>
      <c r="N85" s="2"/>
      <c r="AI85" s="36"/>
    </row>
    <row r="86" spans="1:35" ht="12.75">
      <c r="A86" s="20"/>
      <c r="B86" s="9">
        <v>0.3333333333333333</v>
      </c>
      <c r="C86" s="4">
        <f t="shared" si="9"/>
        <v>0.04765968536618379</v>
      </c>
      <c r="D86" s="4">
        <f t="shared" si="6"/>
        <v>0.01368533971412446</v>
      </c>
      <c r="E86" s="4">
        <f t="shared" si="7"/>
        <v>0.06134502508030825</v>
      </c>
      <c r="G86" s="2" t="str">
        <f t="shared" si="8"/>
        <v>0.33333        0.06135</v>
      </c>
      <c r="M86" s="1"/>
      <c r="N86" s="2"/>
      <c r="R86" s="33"/>
      <c r="AI86" s="36"/>
    </row>
    <row r="87" spans="1:35" ht="12.75">
      <c r="A87" s="20"/>
      <c r="B87" s="9">
        <v>0.375</v>
      </c>
      <c r="C87" s="4">
        <f t="shared" si="9"/>
        <v>0.04810928724897744</v>
      </c>
      <c r="D87" s="4">
        <f t="shared" si="6"/>
        <v>0.014406300757726259</v>
      </c>
      <c r="E87" s="4">
        <f t="shared" si="7"/>
        <v>0.0625155880067037</v>
      </c>
      <c r="G87" s="2" t="str">
        <f t="shared" si="8"/>
        <v>0.37500        0.06252</v>
      </c>
      <c r="M87" s="1"/>
      <c r="N87" s="2"/>
      <c r="AI87" s="36"/>
    </row>
    <row r="88" spans="1:35" ht="12.75">
      <c r="A88" s="20"/>
      <c r="B88" s="9">
        <v>0.4166666666666667</v>
      </c>
      <c r="C88" s="4">
        <f t="shared" si="9"/>
        <v>0.04802213030850197</v>
      </c>
      <c r="D88" s="4">
        <f t="shared" si="6"/>
        <v>0.01502499384173946</v>
      </c>
      <c r="E88" s="4">
        <f t="shared" si="7"/>
        <v>0.06304712415024143</v>
      </c>
      <c r="G88" s="2" t="str">
        <f t="shared" si="8"/>
        <v>0.41667        0.06305</v>
      </c>
      <c r="M88" s="1"/>
      <c r="N88" s="2"/>
      <c r="AI88" s="36"/>
    </row>
    <row r="89" spans="1:35" ht="12.75">
      <c r="A89" s="20"/>
      <c r="B89" s="9">
        <v>0.4583333333333333</v>
      </c>
      <c r="C89" s="4">
        <f t="shared" si="9"/>
        <v>0.04742765396357762</v>
      </c>
      <c r="D89" s="4">
        <f t="shared" si="6"/>
        <v>0.015531062641385908</v>
      </c>
      <c r="E89" s="4">
        <f t="shared" si="7"/>
        <v>0.06295871660496352</v>
      </c>
      <c r="G89" s="2" t="str">
        <f t="shared" si="8"/>
        <v>0.45833        0.06296</v>
      </c>
      <c r="M89" s="1"/>
      <c r="N89" s="2"/>
      <c r="AI89" s="36"/>
    </row>
    <row r="90" spans="1:35" ht="12.75">
      <c r="A90" s="20"/>
      <c r="B90" s="9">
        <v>0.5</v>
      </c>
      <c r="C90" s="4">
        <f t="shared" si="9"/>
        <v>0.046348775406040654</v>
      </c>
      <c r="D90" s="4">
        <f t="shared" si="6"/>
        <v>0.015909902576697322</v>
      </c>
      <c r="E90" s="4">
        <f t="shared" si="7"/>
        <v>0.06225867798273797</v>
      </c>
      <c r="G90" s="2" t="str">
        <f t="shared" si="8"/>
        <v>0.50000        0.06226</v>
      </c>
      <c r="M90" s="1"/>
      <c r="N90" s="2"/>
      <c r="AI90" s="36"/>
    </row>
    <row r="91" spans="1:35" ht="12.75">
      <c r="A91" s="20"/>
      <c r="B91" s="9">
        <v>0.5416666666666666</v>
      </c>
      <c r="C91" s="4">
        <f t="shared" si="9"/>
        <v>0.04480376259116802</v>
      </c>
      <c r="D91" s="4">
        <f t="shared" si="6"/>
        <v>0.016142954108094607</v>
      </c>
      <c r="E91" s="4">
        <f t="shared" si="7"/>
        <v>0.06094671669926263</v>
      </c>
      <c r="G91" s="2" t="str">
        <f t="shared" si="8"/>
        <v>0.54167        0.06095</v>
      </c>
      <c r="M91" s="1"/>
      <c r="N91" s="2"/>
      <c r="AI91" s="36"/>
    </row>
    <row r="92" spans="1:35" ht="12.75">
      <c r="A92" s="20"/>
      <c r="B92" s="9">
        <v>0.5833333333333334</v>
      </c>
      <c r="C92" s="4">
        <f t="shared" si="9"/>
        <v>0.04280746695483796</v>
      </c>
      <c r="D92" s="4">
        <f t="shared" si="6"/>
        <v>0.016207855973575488</v>
      </c>
      <c r="E92" s="4">
        <f t="shared" si="7"/>
        <v>0.05901532292841345</v>
      </c>
      <c r="G92" s="2" t="str">
        <f t="shared" si="8"/>
        <v>0.58333        0.05902</v>
      </c>
      <c r="M92" s="1"/>
      <c r="N92" s="2"/>
      <c r="AI92" s="36"/>
    </row>
    <row r="93" spans="1:35" ht="12.75">
      <c r="A93" s="20"/>
      <c r="B93" s="9">
        <v>0.625</v>
      </c>
      <c r="C93" s="4">
        <f t="shared" si="9"/>
        <v>0.040372164688677104</v>
      </c>
      <c r="D93" s="4">
        <f t="shared" si="6"/>
        <v>0.016078514294596356</v>
      </c>
      <c r="E93" s="4">
        <f t="shared" si="7"/>
        <v>0.05645067898327346</v>
      </c>
      <c r="G93" s="2" t="str">
        <f t="shared" si="8"/>
        <v>0.62500        0.05645</v>
      </c>
      <c r="M93" s="1"/>
      <c r="N93" s="2"/>
      <c r="AI93" s="36"/>
    </row>
    <row r="94" spans="1:35" ht="12.75">
      <c r="A94" s="20"/>
      <c r="B94" s="9">
        <v>0.6666666666666666</v>
      </c>
      <c r="C94" s="4">
        <f t="shared" si="9"/>
        <v>0.037508148603251315</v>
      </c>
      <c r="D94" s="4">
        <f t="shared" si="6"/>
        <v>0.015725119336385835</v>
      </c>
      <c r="E94" s="4">
        <f t="shared" si="7"/>
        <v>0.05323326793963715</v>
      </c>
      <c r="G94" s="2" t="str">
        <f t="shared" si="8"/>
        <v>0.66667        0.05323</v>
      </c>
      <c r="M94" s="1"/>
      <c r="N94" s="2"/>
      <c r="AI94" s="36"/>
    </row>
    <row r="95" spans="1:35" ht="12.75">
      <c r="A95" s="20"/>
      <c r="B95" s="9">
        <v>0.7083333333333334</v>
      </c>
      <c r="C95" s="4">
        <f t="shared" si="9"/>
        <v>0.03422415544522136</v>
      </c>
      <c r="D95" s="4">
        <f aca="true" t="shared" si="10" ref="D95:D103">($D$5*B95^$D$6)*(1-B95^$D$7)</f>
        <v>0.015114128800594847</v>
      </c>
      <c r="E95" s="4">
        <f aca="true" t="shared" si="11" ref="E95:E103">C95+D95</f>
        <v>0.049338284245816204</v>
      </c>
      <c r="G95" s="2" t="str">
        <f aca="true" t="shared" si="12" ref="G95:G103">TEXT(B95,"0.00000")&amp;"        "&amp;TEXT(E95,"0.00000")</f>
        <v>0.70833        0.04934</v>
      </c>
      <c r="M95" s="1"/>
      <c r="N95" s="2"/>
      <c r="AI95" s="36"/>
    </row>
    <row r="96" spans="1:35" ht="12.75">
      <c r="A96" s="20"/>
      <c r="B96" s="9">
        <v>0.75</v>
      </c>
      <c r="C96" s="4">
        <f t="shared" si="9"/>
        <v>0.030527681378947704</v>
      </c>
      <c r="D96" s="4">
        <f t="shared" si="10"/>
        <v>0.014208229280838446</v>
      </c>
      <c r="E96" s="4">
        <f t="shared" si="11"/>
        <v>0.044735910659786146</v>
      </c>
      <c r="G96" s="2" t="str">
        <f t="shared" si="12"/>
        <v>0.75000        0.04474</v>
      </c>
      <c r="M96" s="1"/>
      <c r="N96" s="2"/>
      <c r="AI96" s="36"/>
    </row>
    <row r="97" spans="1:35" ht="12.75">
      <c r="A97" s="20"/>
      <c r="B97" s="9">
        <v>0.7916666666666666</v>
      </c>
      <c r="C97" s="4">
        <f t="shared" si="9"/>
        <v>0.02642521947613207</v>
      </c>
      <c r="D97" s="4">
        <f t="shared" si="10"/>
        <v>0.012966283271020014</v>
      </c>
      <c r="E97" s="4">
        <f t="shared" si="11"/>
        <v>0.039391502747152085</v>
      </c>
      <c r="G97" s="2" t="str">
        <f t="shared" si="12"/>
        <v>0.79167        0.03939</v>
      </c>
      <c r="M97" s="1"/>
      <c r="N97" s="2"/>
      <c r="AI97" s="36"/>
    </row>
    <row r="98" spans="1:35" ht="12.75">
      <c r="A98" s="20"/>
      <c r="B98" s="9">
        <v>0.8333333333333334</v>
      </c>
      <c r="C98" s="4">
        <f t="shared" si="9"/>
        <v>0.02192244157818319</v>
      </c>
      <c r="D98" s="4">
        <f t="shared" si="10"/>
        <v>0.011343266545863161</v>
      </c>
      <c r="E98" s="4">
        <f t="shared" si="11"/>
        <v>0.03326570812404635</v>
      </c>
      <c r="G98" s="2" t="str">
        <f t="shared" si="12"/>
        <v>0.83333        0.03327</v>
      </c>
      <c r="M98" s="1"/>
      <c r="N98" s="2"/>
      <c r="AI98" s="36"/>
    </row>
    <row r="99" spans="1:35" ht="12.75">
      <c r="A99" s="20"/>
      <c r="B99" s="9">
        <v>0.875</v>
      </c>
      <c r="C99" s="4">
        <f t="shared" si="9"/>
        <v>0.017024339688149367</v>
      </c>
      <c r="D99" s="4">
        <f t="shared" si="10"/>
        <v>0.009290199126828854</v>
      </c>
      <c r="E99" s="4">
        <f t="shared" si="11"/>
        <v>0.026314538814978222</v>
      </c>
      <c r="G99" s="2" t="str">
        <f t="shared" si="12"/>
        <v>0.87500        0.02631</v>
      </c>
      <c r="M99" s="1"/>
      <c r="N99" s="2"/>
      <c r="AI99" s="36"/>
    </row>
    <row r="100" spans="1:35" ht="12.75">
      <c r="A100" s="20"/>
      <c r="B100" s="9">
        <v>0.9166666666666666</v>
      </c>
      <c r="C100" s="4">
        <f t="shared" si="9"/>
        <v>0.011735337395884053</v>
      </c>
      <c r="D100" s="4">
        <f t="shared" si="10"/>
        <v>0.006754072015943154</v>
      </c>
      <c r="E100" s="4">
        <f t="shared" si="11"/>
        <v>0.018489409411827206</v>
      </c>
      <c r="G100" s="2" t="str">
        <f t="shared" si="12"/>
        <v>0.91667        0.01849</v>
      </c>
      <c r="M100" s="1"/>
      <c r="N100" s="2"/>
      <c r="AI100" s="36"/>
    </row>
    <row r="101" spans="1:35" ht="12.75">
      <c r="A101" s="20"/>
      <c r="B101" s="9">
        <v>0.9583333333333334</v>
      </c>
      <c r="C101" s="4">
        <f t="shared" si="9"/>
        <v>0.006059378761479376</v>
      </c>
      <c r="D101" s="4">
        <f t="shared" si="10"/>
        <v>0.0036777712032478927</v>
      </c>
      <c r="E101" s="4">
        <f t="shared" si="11"/>
        <v>0.009737149964727269</v>
      </c>
      <c r="G101" s="2" t="str">
        <f t="shared" si="12"/>
        <v>0.95833        0.00974</v>
      </c>
      <c r="M101" s="1"/>
      <c r="N101" s="2"/>
      <c r="AI101" s="36"/>
    </row>
    <row r="102" spans="1:35" ht="12.75">
      <c r="A102" s="20"/>
      <c r="B102" s="9">
        <v>0.9895833333333334</v>
      </c>
      <c r="C102" s="4">
        <f t="shared" si="9"/>
        <v>0.0015506105623281454</v>
      </c>
      <c r="D102" s="4">
        <f t="shared" si="10"/>
        <v>0.0009793422846698418</v>
      </c>
      <c r="E102" s="4">
        <f t="shared" si="11"/>
        <v>0.002529952846997987</v>
      </c>
      <c r="G102" s="2" t="str">
        <f t="shared" si="12"/>
        <v>0.98958        0.00253</v>
      </c>
      <c r="M102" s="1"/>
      <c r="N102" s="2"/>
      <c r="AI102" s="36"/>
    </row>
    <row r="103" spans="1:35" ht="12.75">
      <c r="A103" s="20"/>
      <c r="B103" s="9">
        <v>1</v>
      </c>
      <c r="C103" s="4">
        <f t="shared" si="9"/>
        <v>0</v>
      </c>
      <c r="D103" s="4">
        <f t="shared" si="10"/>
        <v>0</v>
      </c>
      <c r="E103" s="4">
        <f t="shared" si="11"/>
        <v>0</v>
      </c>
      <c r="G103" s="2" t="str">
        <f t="shared" si="12"/>
        <v>1.00000        0.00000</v>
      </c>
      <c r="M103" s="1"/>
      <c r="N103" s="2"/>
      <c r="AI103" s="36"/>
    </row>
    <row r="104" spans="1:35" ht="12.75">
      <c r="A104" s="20"/>
      <c r="B104" s="9"/>
      <c r="C104" s="4"/>
      <c r="D104" s="4"/>
      <c r="E104" s="4"/>
      <c r="G104" s="2"/>
      <c r="M104" s="1"/>
      <c r="N104" s="2"/>
      <c r="AI104" s="36"/>
    </row>
    <row r="105" spans="1:35" ht="12.75">
      <c r="A105" s="20"/>
      <c r="B105" s="9"/>
      <c r="C105" s="4"/>
      <c r="D105" s="4"/>
      <c r="E105" s="4"/>
      <c r="G105" s="2"/>
      <c r="M105" s="1"/>
      <c r="N105" s="2"/>
      <c r="AI105" s="36"/>
    </row>
    <row r="106" spans="1:35" ht="12.75">
      <c r="A106" s="20"/>
      <c r="B106" s="9"/>
      <c r="C106" s="4"/>
      <c r="D106" s="4"/>
      <c r="E106" s="4"/>
      <c r="G106" s="2"/>
      <c r="M106" s="1"/>
      <c r="N106" s="2"/>
      <c r="AI106" s="36"/>
    </row>
    <row r="107" spans="1:35" ht="12.75">
      <c r="A107" s="20"/>
      <c r="B107" s="9"/>
      <c r="C107" s="4"/>
      <c r="D107" s="4"/>
      <c r="E107" s="4"/>
      <c r="G107" s="2"/>
      <c r="M107" s="1"/>
      <c r="N107" s="2"/>
      <c r="AI107" s="36"/>
    </row>
    <row r="108" spans="1:35" ht="12.75">
      <c r="A108" s="20"/>
      <c r="B108" s="9"/>
      <c r="C108" s="4"/>
      <c r="D108" s="4"/>
      <c r="E108" s="4"/>
      <c r="G108" s="2"/>
      <c r="M108" s="1"/>
      <c r="N108" s="2"/>
      <c r="AI108" s="36"/>
    </row>
    <row r="109" spans="1:35" ht="12.75">
      <c r="A109" s="20"/>
      <c r="B109" s="9"/>
      <c r="C109" s="4"/>
      <c r="D109" s="4"/>
      <c r="E109" s="4"/>
      <c r="G109" s="2"/>
      <c r="AI109" s="36"/>
    </row>
    <row r="110" spans="1:35" ht="12.75">
      <c r="A110" s="20"/>
      <c r="B110" s="9"/>
      <c r="C110" s="4"/>
      <c r="D110" s="4"/>
      <c r="E110" s="4"/>
      <c r="G110" s="2"/>
      <c r="AI110" s="36"/>
    </row>
    <row r="111" spans="1:35" ht="12.75">
      <c r="A111" s="20"/>
      <c r="B111" s="9"/>
      <c r="C111" s="4"/>
      <c r="D111" s="4"/>
      <c r="E111" s="4"/>
      <c r="G111" s="2"/>
      <c r="AI111" s="36"/>
    </row>
    <row r="112" spans="1:35" ht="12.75">
      <c r="A112" s="20"/>
      <c r="B112" s="9"/>
      <c r="C112" s="4"/>
      <c r="D112" s="4"/>
      <c r="E112" s="4"/>
      <c r="G112" s="2"/>
      <c r="AI112" s="36"/>
    </row>
    <row r="113" spans="1:7" ht="12.75">
      <c r="A113" s="20"/>
      <c r="B113" s="9"/>
      <c r="C113" s="4"/>
      <c r="D113" s="4"/>
      <c r="E113" s="4"/>
      <c r="G113" s="2"/>
    </row>
    <row r="114" spans="1:7" ht="12.75">
      <c r="A114" s="20"/>
      <c r="B114" s="9"/>
      <c r="C114" s="4"/>
      <c r="D114" s="4"/>
      <c r="E114" s="4"/>
      <c r="G114" s="2"/>
    </row>
    <row r="115" spans="1:7" ht="12.75">
      <c r="A115" s="20"/>
      <c r="B115" s="9"/>
      <c r="C115" s="4"/>
      <c r="D115" s="4"/>
      <c r="E115" s="4"/>
      <c r="G115" s="2"/>
    </row>
    <row r="116" spans="1:7" ht="12.75">
      <c r="A116" s="20"/>
      <c r="B116" s="9"/>
      <c r="C116" s="4"/>
      <c r="D116" s="4"/>
      <c r="E116" s="4"/>
      <c r="G116" s="2"/>
    </row>
    <row r="117" spans="1:7" ht="12.75">
      <c r="A117" s="20"/>
      <c r="B117" s="9"/>
      <c r="C117" s="4"/>
      <c r="D117" s="4"/>
      <c r="E117" s="4"/>
      <c r="G117" s="2"/>
    </row>
    <row r="118" spans="1:7" ht="12.75">
      <c r="A118" s="20"/>
      <c r="B118" s="9"/>
      <c r="C118" s="4"/>
      <c r="D118" s="4"/>
      <c r="E118" s="4"/>
      <c r="G118" s="2"/>
    </row>
    <row r="119" spans="1:7" ht="12.75">
      <c r="A119" s="20"/>
      <c r="B119" s="9"/>
      <c r="C119" s="4"/>
      <c r="D119" s="4"/>
      <c r="E119" s="4"/>
      <c r="G119" s="2"/>
    </row>
    <row r="120" spans="1:7" ht="12.75">
      <c r="A120" s="20"/>
      <c r="B120" s="9"/>
      <c r="C120" s="4"/>
      <c r="D120" s="4"/>
      <c r="E120" s="4"/>
      <c r="G120" s="2"/>
    </row>
    <row r="121" spans="1:7" ht="12.75">
      <c r="A121" s="20"/>
      <c r="B121" s="9"/>
      <c r="C121" s="4"/>
      <c r="D121" s="4"/>
      <c r="E121" s="4"/>
      <c r="G121" s="2"/>
    </row>
    <row r="122" spans="2:7" ht="12.75">
      <c r="B122" s="9"/>
      <c r="C122" s="4"/>
      <c r="D122" s="4"/>
      <c r="E122" s="4"/>
      <c r="G122" s="2"/>
    </row>
    <row r="123" spans="2:7" ht="12.75">
      <c r="B123" s="9"/>
      <c r="C123" s="4"/>
      <c r="D123" s="4"/>
      <c r="E123" s="4"/>
      <c r="G123" s="2"/>
    </row>
    <row r="124" spans="2:7" ht="12.75">
      <c r="B124" s="9"/>
      <c r="C124" s="4"/>
      <c r="D124" s="4"/>
      <c r="E124" s="4"/>
      <c r="G124" s="2"/>
    </row>
    <row r="125" spans="2:7" ht="12.75">
      <c r="B125" s="9"/>
      <c r="C125" s="4"/>
      <c r="D125" s="4"/>
      <c r="E125" s="4"/>
      <c r="G125" s="2"/>
    </row>
    <row r="126" spans="2:7" ht="12.75">
      <c r="B126" s="9"/>
      <c r="C126" s="4"/>
      <c r="D126" s="4"/>
      <c r="E126" s="4"/>
      <c r="G126" s="2"/>
    </row>
    <row r="127" spans="2:7" ht="12.75">
      <c r="B127" s="9"/>
      <c r="C127" s="4"/>
      <c r="D127" s="4"/>
      <c r="E127" s="4"/>
      <c r="G127" s="2"/>
    </row>
    <row r="128" spans="2:7" ht="12.75">
      <c r="B128" s="9"/>
      <c r="C128" s="4"/>
      <c r="D128" s="4"/>
      <c r="E128" s="4"/>
      <c r="G128" s="2"/>
    </row>
    <row r="129" spans="2:7" ht="12.75">
      <c r="B129" s="9"/>
      <c r="C129" s="4"/>
      <c r="D129" s="4"/>
      <c r="E129" s="4"/>
      <c r="G129" s="2"/>
    </row>
    <row r="130" spans="2:7" ht="12.75">
      <c r="B130" s="9"/>
      <c r="C130" s="4"/>
      <c r="D130" s="4"/>
      <c r="E130" s="4"/>
      <c r="G130" s="2"/>
    </row>
    <row r="131" spans="2:7" ht="12.75">
      <c r="B131" s="9"/>
      <c r="C131" s="4"/>
      <c r="D131" s="4"/>
      <c r="E131" s="4"/>
      <c r="G131" s="2"/>
    </row>
    <row r="132" spans="2:7" ht="12.75">
      <c r="B132" s="9"/>
      <c r="C132" s="4"/>
      <c r="D132" s="4"/>
      <c r="E132" s="4"/>
      <c r="G132" s="2"/>
    </row>
    <row r="133" spans="2:7" ht="12.75">
      <c r="B133" s="9"/>
      <c r="C133" s="4"/>
      <c r="D133" s="4"/>
      <c r="E133" s="4"/>
      <c r="G133" s="2"/>
    </row>
    <row r="134" spans="2:7" ht="12.75">
      <c r="B134" s="9"/>
      <c r="C134" s="4"/>
      <c r="D134" s="4"/>
      <c r="E134" s="4"/>
      <c r="G134" s="2"/>
    </row>
    <row r="135" spans="2:7" ht="12.75">
      <c r="B135" s="9"/>
      <c r="C135" s="4"/>
      <c r="D135" s="4"/>
      <c r="E135" s="4"/>
      <c r="G135" s="2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Larsen</dc:creator>
  <cp:keywords/>
  <dc:description/>
  <cp:lastModifiedBy>Harry Larsen</cp:lastModifiedBy>
  <cp:lastPrinted>2014-02-22T21:50:03Z</cp:lastPrinted>
  <dcterms:created xsi:type="dcterms:W3CDTF">2004-05-25T01:53:40Z</dcterms:created>
  <dcterms:modified xsi:type="dcterms:W3CDTF">2017-03-09T01:22:05Z</dcterms:modified>
  <cp:category/>
  <cp:version/>
  <cp:contentType/>
  <cp:contentStatus/>
</cp:coreProperties>
</file>